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1\Desktop\programa FEFOM\informacion CONAC\2DO TRIMESTRE\"/>
    </mc:Choice>
  </mc:AlternateContent>
  <bookViews>
    <workbookView xWindow="0" yWindow="0" windowWidth="10260" windowHeight="2280" tabRatio="703" firstSheet="7" activeTab="10"/>
  </bookViews>
  <sheets>
    <sheet name="4 OBLIGPAGGARFONDOSFED" sheetId="14" r:id="rId1"/>
    <sheet name="10 AYUDAS Y SUBSIDIOS" sheetId="15" r:id="rId2"/>
    <sheet name="5 SEGPUB" sheetId="2" r:id="rId3"/>
    <sheet name="9 RECURSOS POR ORDEN GOB" sheetId="3" r:id="rId4"/>
    <sheet name="3 EJ Y DEST GASTO FEDERALIZADO" sheetId="5" r:id="rId5"/>
    <sheet name="8 CTA BANCARIAS 2015" sheetId="8" r:id="rId6"/>
    <sheet name="12 INGRESOS BASE MENSUAL" sheetId="9" r:id="rId7"/>
    <sheet name="11 EGRESOS BASE MENSUAL" sheetId="10" r:id="rId8"/>
    <sheet name="15 INF.LEY DE INGRESOS" sheetId="11" r:id="rId9"/>
    <sheet name="13 DIF. CIUDADANIA LING Y PEG" sheetId="12" r:id="rId10"/>
    <sheet name="14 PROY PRES EG" sheetId="13" r:id="rId11"/>
  </sheets>
  <definedNames>
    <definedName name="_xlnm._FilterDatabase" localSheetId="6" hidden="1">'12 INGRESOS BASE MENSUAL'!$B$8:$S$90</definedName>
  </definedNames>
  <calcPr calcId="162913"/>
</workbook>
</file>

<file path=xl/calcChain.xml><?xml version="1.0" encoding="utf-8"?>
<calcChain xmlns="http://schemas.openxmlformats.org/spreadsheetml/2006/main">
  <c r="J34" i="14" l="1"/>
  <c r="H34" i="14" l="1"/>
  <c r="G28" i="9"/>
  <c r="D145" i="13" l="1"/>
  <c r="D83" i="9" l="1"/>
  <c r="E83" i="9"/>
  <c r="F83" i="9"/>
  <c r="G83" i="9"/>
  <c r="H83" i="9"/>
  <c r="I83" i="9"/>
  <c r="J83" i="9"/>
  <c r="K83" i="9"/>
  <c r="L83" i="9"/>
  <c r="M83" i="9"/>
  <c r="N83" i="9"/>
  <c r="O83" i="9"/>
  <c r="D81" i="9"/>
  <c r="E81" i="9"/>
  <c r="F81" i="9"/>
  <c r="G81" i="9"/>
  <c r="H81" i="9"/>
  <c r="I81" i="9"/>
  <c r="J81" i="9"/>
  <c r="K81" i="9"/>
  <c r="L81" i="9"/>
  <c r="M81" i="9"/>
  <c r="N81" i="9"/>
  <c r="O81" i="9"/>
  <c r="D79" i="9"/>
  <c r="E79" i="9"/>
  <c r="F79" i="9"/>
  <c r="G79" i="9"/>
  <c r="H79" i="9"/>
  <c r="I79" i="9"/>
  <c r="J79" i="9"/>
  <c r="K79" i="9"/>
  <c r="L79" i="9"/>
  <c r="M79" i="9"/>
  <c r="N79" i="9"/>
  <c r="O79" i="9"/>
  <c r="D71" i="9"/>
  <c r="E71" i="9"/>
  <c r="F71" i="9"/>
  <c r="G71" i="9"/>
  <c r="H71" i="9"/>
  <c r="I71" i="9"/>
  <c r="J71" i="9"/>
  <c r="K71" i="9"/>
  <c r="L71" i="9"/>
  <c r="M71" i="9"/>
  <c r="N71" i="9"/>
  <c r="O71" i="9"/>
  <c r="D68" i="9"/>
  <c r="E68" i="9"/>
  <c r="F68" i="9"/>
  <c r="G68" i="9"/>
  <c r="H68" i="9"/>
  <c r="I68" i="9"/>
  <c r="J68" i="9"/>
  <c r="K68" i="9"/>
  <c r="L68" i="9"/>
  <c r="M68" i="9"/>
  <c r="N68" i="9"/>
  <c r="O68" i="9"/>
  <c r="D61" i="9"/>
  <c r="E61" i="9"/>
  <c r="F61" i="9"/>
  <c r="G61" i="9"/>
  <c r="H61" i="9"/>
  <c r="I61" i="9"/>
  <c r="J61" i="9"/>
  <c r="K61" i="9"/>
  <c r="L61" i="9"/>
  <c r="M61" i="9"/>
  <c r="N61" i="9"/>
  <c r="O61" i="9"/>
  <c r="D57" i="9"/>
  <c r="E57" i="9"/>
  <c r="F57" i="9"/>
  <c r="G57" i="9"/>
  <c r="H57" i="9"/>
  <c r="I57" i="9"/>
  <c r="J57" i="9"/>
  <c r="K57" i="9"/>
  <c r="L57" i="9"/>
  <c r="M57" i="9"/>
  <c r="N57" i="9"/>
  <c r="O57" i="9"/>
  <c r="D53" i="9"/>
  <c r="E53" i="9"/>
  <c r="F53" i="9"/>
  <c r="G53" i="9"/>
  <c r="H53" i="9"/>
  <c r="I53" i="9"/>
  <c r="J53" i="9"/>
  <c r="K53" i="9"/>
  <c r="L53" i="9"/>
  <c r="M53" i="9"/>
  <c r="N53" i="9"/>
  <c r="O53" i="9"/>
  <c r="D48" i="9"/>
  <c r="E48" i="9"/>
  <c r="F48" i="9"/>
  <c r="G48" i="9"/>
  <c r="H48" i="9"/>
  <c r="I48" i="9"/>
  <c r="J48" i="9"/>
  <c r="K48" i="9"/>
  <c r="L48" i="9"/>
  <c r="M48" i="9"/>
  <c r="N48" i="9"/>
  <c r="O48" i="9"/>
  <c r="D38" i="9"/>
  <c r="E38" i="9"/>
  <c r="F38" i="9"/>
  <c r="G38" i="9"/>
  <c r="H38" i="9"/>
  <c r="I38" i="9"/>
  <c r="J38" i="9"/>
  <c r="K38" i="9"/>
  <c r="L38" i="9"/>
  <c r="M38" i="9"/>
  <c r="N38" i="9"/>
  <c r="O38" i="9"/>
  <c r="D34" i="9"/>
  <c r="E34" i="9"/>
  <c r="F34" i="9"/>
  <c r="G34" i="9"/>
  <c r="H34" i="9"/>
  <c r="I34" i="9"/>
  <c r="I9" i="9" s="1"/>
  <c r="J34" i="9"/>
  <c r="J9" i="9" s="1"/>
  <c r="K34" i="9"/>
  <c r="L34" i="9"/>
  <c r="M34" i="9"/>
  <c r="M9" i="9" s="1"/>
  <c r="N34" i="9"/>
  <c r="N9" i="9" s="1"/>
  <c r="O34" i="9"/>
  <c r="D28" i="9"/>
  <c r="D9" i="9" s="1"/>
  <c r="E28" i="9"/>
  <c r="E9" i="9" s="1"/>
  <c r="F28" i="9"/>
  <c r="F9" i="9" s="1"/>
  <c r="H28" i="9"/>
  <c r="I28" i="9"/>
  <c r="J28" i="9"/>
  <c r="K28" i="9"/>
  <c r="L28" i="9"/>
  <c r="M28" i="9"/>
  <c r="N28" i="9"/>
  <c r="O28" i="9"/>
  <c r="D25" i="9"/>
  <c r="E25" i="9"/>
  <c r="F25" i="9"/>
  <c r="G25" i="9"/>
  <c r="H25" i="9"/>
  <c r="I25" i="9"/>
  <c r="J25" i="9"/>
  <c r="K25" i="9"/>
  <c r="L25" i="9"/>
  <c r="M25" i="9"/>
  <c r="N25" i="9"/>
  <c r="O25" i="9"/>
  <c r="D19" i="9"/>
  <c r="E19" i="9"/>
  <c r="F19" i="9"/>
  <c r="G19" i="9"/>
  <c r="H19" i="9"/>
  <c r="I19" i="9"/>
  <c r="J19" i="9"/>
  <c r="K19" i="9"/>
  <c r="L19" i="9"/>
  <c r="M19" i="9"/>
  <c r="N19" i="9"/>
  <c r="O19" i="9"/>
  <c r="D10" i="9"/>
  <c r="E10" i="9"/>
  <c r="F10" i="9"/>
  <c r="G10" i="9"/>
  <c r="H10" i="9"/>
  <c r="I10" i="9"/>
  <c r="J10" i="9"/>
  <c r="K10" i="9"/>
  <c r="L10" i="9"/>
  <c r="M10" i="9"/>
  <c r="N10" i="9"/>
  <c r="O10" i="9"/>
  <c r="H9" i="9"/>
  <c r="L9" i="9"/>
  <c r="C89" i="9"/>
  <c r="C88" i="9"/>
  <c r="C87" i="9"/>
  <c r="C86" i="9"/>
  <c r="C85" i="9"/>
  <c r="C84" i="9"/>
  <c r="C82" i="9"/>
  <c r="C81" i="9" s="1"/>
  <c r="C80" i="9"/>
  <c r="C79" i="9" s="1"/>
  <c r="C78" i="9"/>
  <c r="C77" i="9"/>
  <c r="C76" i="9"/>
  <c r="C75" i="9"/>
  <c r="C74" i="9"/>
  <c r="C73" i="9"/>
  <c r="C72" i="9"/>
  <c r="C70" i="9"/>
  <c r="C69" i="9"/>
  <c r="C67" i="9"/>
  <c r="C66" i="9"/>
  <c r="C65" i="9"/>
  <c r="C64" i="9"/>
  <c r="C63" i="9"/>
  <c r="C62" i="9"/>
  <c r="C60" i="9"/>
  <c r="C59" i="9"/>
  <c r="C58" i="9"/>
  <c r="C56" i="9"/>
  <c r="C55" i="9"/>
  <c r="C54" i="9"/>
  <c r="C52" i="9"/>
  <c r="C51" i="9"/>
  <c r="C50" i="9"/>
  <c r="C49" i="9"/>
  <c r="C47" i="9"/>
  <c r="C46" i="9"/>
  <c r="C45" i="9"/>
  <c r="C44" i="9"/>
  <c r="C43" i="9"/>
  <c r="C42" i="9"/>
  <c r="C41" i="9"/>
  <c r="C40" i="9"/>
  <c r="C39" i="9"/>
  <c r="C37" i="9"/>
  <c r="C36" i="9"/>
  <c r="C35" i="9"/>
  <c r="C33" i="9"/>
  <c r="C32" i="9"/>
  <c r="C31" i="9"/>
  <c r="C30" i="9"/>
  <c r="C29" i="9"/>
  <c r="C27" i="9"/>
  <c r="C26" i="9"/>
  <c r="C25" i="9" s="1"/>
  <c r="C24" i="9"/>
  <c r="C23" i="9"/>
  <c r="C22" i="9"/>
  <c r="C21" i="9"/>
  <c r="C20" i="9"/>
  <c r="C18" i="9"/>
  <c r="C17" i="9"/>
  <c r="C16" i="9"/>
  <c r="C15" i="9"/>
  <c r="C14" i="9"/>
  <c r="C13" i="9"/>
  <c r="C12" i="9"/>
  <c r="C11" i="9"/>
  <c r="D9" i="10"/>
  <c r="E9" i="10"/>
  <c r="F9" i="10"/>
  <c r="G9" i="10"/>
  <c r="H9" i="10"/>
  <c r="I9" i="10"/>
  <c r="J9" i="10"/>
  <c r="K9" i="10"/>
  <c r="L9" i="10"/>
  <c r="M9" i="10"/>
  <c r="N9" i="10"/>
  <c r="O9" i="10"/>
  <c r="C11" i="10"/>
  <c r="C12" i="10"/>
  <c r="C13" i="10"/>
  <c r="C14" i="10"/>
  <c r="C15" i="10"/>
  <c r="C16" i="10"/>
  <c r="C17" i="10"/>
  <c r="C19" i="10"/>
  <c r="C20" i="10"/>
  <c r="C21" i="10"/>
  <c r="C22" i="10"/>
  <c r="C23" i="10"/>
  <c r="C24" i="10"/>
  <c r="C25" i="10"/>
  <c r="C26" i="10"/>
  <c r="C27" i="10"/>
  <c r="C29" i="10"/>
  <c r="C30" i="10"/>
  <c r="C31" i="10"/>
  <c r="C32" i="10"/>
  <c r="C33" i="10"/>
  <c r="C34" i="10"/>
  <c r="C35" i="10"/>
  <c r="C36" i="10"/>
  <c r="C37" i="10"/>
  <c r="C39" i="10"/>
  <c r="C40" i="10"/>
  <c r="C41" i="10"/>
  <c r="C42" i="10"/>
  <c r="C43" i="10"/>
  <c r="C44" i="10"/>
  <c r="C45" i="10"/>
  <c r="C46" i="10"/>
  <c r="C47" i="10"/>
  <c r="C49" i="10"/>
  <c r="C50" i="10"/>
  <c r="C51" i="10"/>
  <c r="C52" i="10"/>
  <c r="C53" i="10"/>
  <c r="C54" i="10"/>
  <c r="C55" i="10"/>
  <c r="C56" i="10"/>
  <c r="C57" i="10"/>
  <c r="C59" i="10"/>
  <c r="C60" i="10"/>
  <c r="C61" i="10"/>
  <c r="C63" i="10"/>
  <c r="C64" i="10"/>
  <c r="C65" i="10"/>
  <c r="C66" i="10"/>
  <c r="C67" i="10"/>
  <c r="C68" i="10"/>
  <c r="C69" i="10"/>
  <c r="C72" i="10"/>
  <c r="C71" i="10" s="1"/>
  <c r="C70" i="10" s="1"/>
  <c r="C73" i="10"/>
  <c r="C75" i="10"/>
  <c r="C76" i="10"/>
  <c r="C77" i="10"/>
  <c r="C78" i="10"/>
  <c r="C79" i="10"/>
  <c r="C80" i="10"/>
  <c r="C81" i="10"/>
  <c r="O9" i="9" l="1"/>
  <c r="K9" i="9"/>
  <c r="G9" i="9"/>
  <c r="C10" i="9"/>
  <c r="C34" i="9"/>
  <c r="C57" i="9"/>
  <c r="C28" i="10"/>
  <c r="C10" i="10"/>
  <c r="C61" i="9"/>
  <c r="C71" i="9"/>
  <c r="C74" i="10"/>
  <c r="C58" i="10"/>
  <c r="C18" i="10"/>
  <c r="C9" i="10" s="1"/>
  <c r="C28" i="9"/>
  <c r="C38" i="9"/>
  <c r="C83" i="9"/>
  <c r="C38" i="10"/>
  <c r="C62" i="10"/>
  <c r="C48" i="10"/>
  <c r="C19" i="9"/>
  <c r="C48" i="9"/>
  <c r="C53" i="9"/>
  <c r="C68" i="9"/>
  <c r="C5" i="11"/>
  <c r="D40" i="12"/>
  <c r="D18" i="12"/>
  <c r="C9" i="9" l="1"/>
  <c r="E12" i="13"/>
  <c r="E25" i="13"/>
  <c r="E55" i="13"/>
  <c r="E92" i="13"/>
  <c r="E96" i="13"/>
  <c r="E106" i="13"/>
  <c r="E110" i="13"/>
  <c r="E11" i="13" l="1"/>
  <c r="J27" i="14"/>
  <c r="H27" i="14"/>
  <c r="E136" i="13" l="1"/>
  <c r="E126" i="13"/>
  <c r="E117" i="13"/>
  <c r="K14" i="3" l="1"/>
  <c r="K13" i="3"/>
  <c r="K12" i="3"/>
  <c r="S27" i="2" l="1"/>
  <c r="S26" i="2"/>
  <c r="S25" i="2"/>
  <c r="S24" i="2"/>
  <c r="S23" i="2"/>
  <c r="R22" i="2"/>
  <c r="S21" i="2"/>
  <c r="S20" i="2"/>
  <c r="S19" i="2"/>
  <c r="S18" i="2"/>
  <c r="S17" i="2"/>
  <c r="S16" i="2"/>
  <c r="R15" i="2"/>
  <c r="Q15" i="2"/>
  <c r="J27" i="2"/>
  <c r="J26" i="2"/>
  <c r="J25" i="2"/>
  <c r="J24" i="2"/>
  <c r="J23" i="2"/>
  <c r="I22" i="2"/>
  <c r="H22" i="2"/>
  <c r="J21" i="2"/>
  <c r="J20" i="2"/>
  <c r="J19" i="2"/>
  <c r="J18" i="2"/>
  <c r="J17" i="2"/>
  <c r="J16" i="2"/>
  <c r="I15" i="2"/>
  <c r="H15" i="2"/>
  <c r="E22" i="2"/>
  <c r="F22" i="2"/>
  <c r="F15" i="2"/>
  <c r="E15" i="2"/>
  <c r="G16" i="2"/>
  <c r="G17" i="2"/>
  <c r="G18" i="2"/>
  <c r="G19" i="2"/>
  <c r="G20" i="2"/>
  <c r="G21" i="2"/>
  <c r="G23" i="2"/>
  <c r="G24" i="2"/>
  <c r="G25" i="2"/>
  <c r="G26" i="2"/>
  <c r="G27" i="2"/>
  <c r="G15" i="2" l="1"/>
  <c r="J15" i="2"/>
  <c r="J22" i="2"/>
  <c r="G22" i="2"/>
  <c r="S15" i="2"/>
  <c r="Q22" i="2"/>
  <c r="S22" i="2" s="1"/>
</calcChain>
</file>

<file path=xl/sharedStrings.xml><?xml version="1.0" encoding="utf-8"?>
<sst xmlns="http://schemas.openxmlformats.org/spreadsheetml/2006/main" count="685" uniqueCount="498">
  <si>
    <t>FORMATO GENERAL</t>
  </si>
  <si>
    <t>SISTEMA NACIONAL DE SEGURIDAD PUBLICA</t>
  </si>
  <si>
    <t>(PESOS)</t>
  </si>
  <si>
    <t>PROGRAMA</t>
  </si>
  <si>
    <t>CAPITULO</t>
  </si>
  <si>
    <t>ANEXO TECNICO/PROGRAMA CON PRIORIDAD NACIONAL</t>
  </si>
  <si>
    <t>FINANCIAMIENTO CONJUNTO</t>
  </si>
  <si>
    <t>IMPORTE CONVENIDO</t>
  </si>
  <si>
    <t>COMPROMETIDO</t>
  </si>
  <si>
    <t>DEVENGADO</t>
  </si>
  <si>
    <t>PAGADO</t>
  </si>
  <si>
    <t>SALDO POR EJERCER</t>
  </si>
  <si>
    <t>FEDERAL</t>
  </si>
  <si>
    <t>ESTATAL</t>
  </si>
  <si>
    <t>TOTAL</t>
  </si>
  <si>
    <t>Prevención Social de la Violencia y la Delincuencia con Participación Ciudadana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</si>
  <si>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</si>
  <si>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</si>
  <si>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</si>
  <si>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</si>
  <si>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</si>
  <si>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</si>
  <si>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</si>
  <si>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</si>
  <si>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</si>
  <si>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</si>
  <si>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</si>
  <si>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</si>
  <si>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</si>
  <si>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a</t>
  </si>
  <si>
    <t>Total</t>
  </si>
  <si>
    <t>Dependencia / Entidad</t>
  </si>
  <si>
    <t>Aportación (Monto)</t>
  </si>
  <si>
    <t>j=c+e+g+i</t>
  </si>
  <si>
    <t>b</t>
  </si>
  <si>
    <t>c</t>
  </si>
  <si>
    <t>d</t>
  </si>
  <si>
    <t>e</t>
  </si>
  <si>
    <t>f</t>
  </si>
  <si>
    <t>g</t>
  </si>
  <si>
    <t>h</t>
  </si>
  <si>
    <t>i</t>
  </si>
  <si>
    <t>Número de Cuenta</t>
  </si>
  <si>
    <t>Institución Bancaria</t>
  </si>
  <si>
    <t>Datos de la Cuenta Bancaria</t>
  </si>
  <si>
    <t>Fondo, Programa o Convenio</t>
  </si>
  <si>
    <t>Relación de cuentas bancarias productivas específicas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</si>
  <si>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</si>
  <si>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</si>
  <si>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</si>
  <si>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</si>
  <si>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</si>
  <si>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>Monto Pagado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</si>
  <si>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</si>
  <si>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</si>
  <si>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</si>
  <si>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</si>
  <si>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</si>
  <si>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</si>
  <si>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</si>
  <si>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</si>
  <si>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</si>
  <si>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</si>
  <si>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</si>
  <si>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</si>
  <si>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</si>
  <si>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 sobre Nóminas y Asimilables</t>
  </si>
  <si>
    <t>Impuestos Ecológicos</t>
  </si>
  <si>
    <t>Otros Impuestos</t>
  </si>
  <si>
    <t>Aportaciones para Fondos de Vivienda</t>
  </si>
  <si>
    <t>Cuotas para el Seguro Social</t>
  </si>
  <si>
    <t>Cuotas de Ahorro para el Retiro</t>
  </si>
  <si>
    <t>Otros Derechos</t>
  </si>
  <si>
    <t>Participaciones y Aportaciones</t>
  </si>
  <si>
    <t>Participaciones</t>
  </si>
  <si>
    <t>Convenios</t>
  </si>
  <si>
    <t>Transferencias Internas y Asignaciones al Sector Público</t>
  </si>
  <si>
    <t>Transferencias al Resto del Sector Público</t>
  </si>
  <si>
    <t>Subsidios y Subvenciones</t>
  </si>
  <si>
    <t>Ingresos derivados de Financiamientos</t>
  </si>
  <si>
    <t>Ayudas Sociales</t>
  </si>
  <si>
    <t>Pensiones y Jubilaciones</t>
  </si>
  <si>
    <t>Inversiones Financieras y Otras Provisiones</t>
  </si>
  <si>
    <t>Aportaciones</t>
  </si>
  <si>
    <t>Deuda Pública</t>
  </si>
  <si>
    <t>Ingreso Estimado</t>
  </si>
  <si>
    <t>Preguntas / apartados</t>
  </si>
  <si>
    <t>Consideraciones</t>
  </si>
  <si>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</si>
  <si>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</si>
  <si>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</si>
  <si>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</si>
  <si>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</si>
  <si>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</si>
  <si>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Origen de los Ingresos</t>
  </si>
  <si>
    <t>Importe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</si>
  <si>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</si>
  <si>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</si>
  <si>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</si>
  <si>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</si>
  <si>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</si>
  <si>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</si>
  <si>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</si>
  <si>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</si>
  <si>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</si>
  <si>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</si>
  <si>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</si>
  <si>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</si>
  <si>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</si>
  <si>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</si>
  <si>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</si>
  <si>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</si>
  <si>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</si>
  <si>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Producto interno bruto estatal</t>
  </si>
  <si>
    <t>Saldo de la deuda pública</t>
  </si>
  <si>
    <t>Porcentaje</t>
  </si>
  <si>
    <t>Ingresos Propios</t>
  </si>
  <si>
    <t>Saldo de la Deuda Pública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</si>
  <si>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</si>
  <si>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</si>
  <si>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</si>
  <si>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</si>
  <si>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</si>
  <si>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</si>
  <si>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</si>
  <si>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</si>
  <si>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Clasificador por Objeto del Gasto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</si>
  <si>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</si>
  <si>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</si>
  <si>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</si>
  <si>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</si>
  <si>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</si>
  <si>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</si>
  <si>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</si>
  <si>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</si>
  <si>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</si>
  <si>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</si>
  <si>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</si>
  <si>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</si>
  <si>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</si>
  <si>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</si>
  <si>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</si>
  <si>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</si>
  <si>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</si>
  <si>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</si>
  <si>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</si>
  <si>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</si>
  <si>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 xml:space="preserve"> </t>
  </si>
  <si>
    <t>Monto Total</t>
  </si>
  <si>
    <t>DIFUCION A A CIUDADANIA DE LA LEY DE INGRESOS Y DEL PRESUPUESTO DE EGRESOS</t>
  </si>
  <si>
    <t>BANORTE</t>
  </si>
  <si>
    <t>Impuesto sobre los Ingresos</t>
  </si>
  <si>
    <t>Impuestos sobre el Patrimonio</t>
  </si>
  <si>
    <t>Impuesto Sobre la Producción, el Consumo y las Transacciones</t>
  </si>
  <si>
    <t>Impuestos al Comercio Exterior</t>
  </si>
  <si>
    <t>Accesorios de Impuestos</t>
  </si>
  <si>
    <t>Accesorios de Cuotas y Aportaciones de Seguridad Social</t>
  </si>
  <si>
    <t>Otras Cuotas y Aportaciones para la Seguridad Social</t>
  </si>
  <si>
    <t>Contribución de Mejoras por Obras Públicas</t>
  </si>
  <si>
    <t>Accesorios de 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</si>
  <si>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</si>
  <si>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</si>
  <si>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</si>
  <si>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</si>
  <si>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Productos Derivados del Uso y Aprovechamiento de Bienes no Sujetos a Régimen de Dominio Público</t>
  </si>
  <si>
    <t>Enajenación de Bienes Muebles no Sujetos a ser Inventariados</t>
  </si>
  <si>
    <t>Otros Productos que Generan Ingresos Corrientes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</si>
  <si>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</si>
  <si>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</si>
  <si>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</si>
  <si>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</si>
  <si>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</si>
  <si>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por Participaciones Derivadas de la Aplicación de Leyes</t>
  </si>
  <si>
    <t>Aprovechamientos por Aportaciones y Cooperaciones</t>
  </si>
  <si>
    <t>Accesorios de Aprovechamientos</t>
  </si>
  <si>
    <t>Otros Aprovechamientos</t>
  </si>
  <si>
    <t>Ingresos por Venta de Mercancías</t>
  </si>
  <si>
    <t>Ingresos por Venta de Bienes y Servicios Producidos en Establecimientos del Gobierno</t>
  </si>
  <si>
    <t>Ingresos por Venta de Bienes y Servicios de Organismos Descentralizados</t>
  </si>
  <si>
    <t>Ingresos de Operación de Entidades Paraestatales Empresariales no Financieras</t>
  </si>
  <si>
    <t>Contrib no Compren en las Fracc de la ley de Ing  en Ejer Fisc Ant Pendientes de Liquidación o Pago</t>
  </si>
  <si>
    <t>Imp no Compren en las Fraccc de la Ley de Ing  en Ejer Fisc Ant Pendientes de Liquidación o Pago</t>
  </si>
  <si>
    <t>Participaciones, Aportaciones, Transferencias, Asignaciones, Subsidios y Otras Ayudas</t>
  </si>
  <si>
    <t>Otros Ingresos y Beneficios</t>
  </si>
  <si>
    <t>Ingresos Financieros</t>
  </si>
  <si>
    <t>Intereses Ganados de Valores, Créditos, Bonos y Otros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</si>
  <si>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</si>
  <si>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</si>
  <si>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</si>
  <si>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</si>
  <si>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</si>
  <si>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</si>
  <si>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</si>
  <si>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</si>
  <si>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</si>
  <si>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</si>
  <si>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Ingresos Extraordinarios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</si>
  <si>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</si>
  <si>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</si>
  <si>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</si>
  <si>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</si>
  <si>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</si>
  <si>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</si>
  <si>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</si>
  <si>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Cuotas y Aportaciones de Seguridad Social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</si>
  <si>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</si>
  <si>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</si>
  <si>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</si>
  <si>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</si>
  <si>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</si>
  <si>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 PRESTACIONES SOCIALES Y ECONOMICAS</t>
  </si>
  <si>
    <t>PREVISIONES</t>
  </si>
  <si>
    <t>PAGO DE ESTIMULOS A SERVIDORES PUBLICOS</t>
  </si>
  <si>
    <t>MATERIALES Y SUMINISTROS</t>
  </si>
  <si>
    <t>MATERIALES DE ADMINISTRACION, EMISION DE DOCUMENTOS Y ARTICULOS OFICIALES</t>
  </si>
  <si>
    <t>ALIMENTOS Y UTENSILIOS</t>
  </si>
  <si>
    <t>MATERIAS PRIMAS Y MATERIALES DE PRODUCCION Y COMERCIALIZACION</t>
  </si>
  <si>
    <t>MATERIALES Y ARTICULOS DE CONSTRUCCION Y DE REPARACION</t>
  </si>
  <si>
    <t>PRODUCTOS QUIMICOS, FARMACEUTICOS Y DE LABORATORIO</t>
  </si>
  <si>
    <t>COMBUSTIBLES, LUBRICANTES Y ADITIVOS</t>
  </si>
  <si>
    <t>VESTUARIO, BLANCOS, PRENDAS DE PROTECCION Y ARTICULOS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</si>
  <si>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</si>
  <si>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</si>
  <si>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</si>
  <si>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</si>
  <si>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</si>
  <si>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CIENTIFICOS, TECNICOS Y OTROS SERVICIOS</t>
  </si>
  <si>
    <t>SERVICIOS FINANCIEROS, BANCARIOS Y COMERCIALES</t>
  </si>
  <si>
    <t>SERVICIOS DE INSTALACION, REPARACION, MANTENIMIENTO Y CONSERVACION</t>
  </si>
  <si>
    <t>SERVICIOS DE COMUNICACIÓN SOCIAL Y PUBLICIDAD</t>
  </si>
  <si>
    <t>SERVICIOS DE TRASLADO Y VIATICOS</t>
  </si>
  <si>
    <t>SERVICIOS OFICIALES</t>
  </si>
  <si>
    <t>OTROS SERVICIOS GENERALES</t>
  </si>
  <si>
    <t>TRANSFERENCIAS, ASIGNACIONES, SUBSIDIOS Y OTRAS AYUDAS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</si>
  <si>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</si>
  <si>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</si>
  <si>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</si>
  <si>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</si>
  <si>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</si>
  <si>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OTROS ANALOGOS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</si>
  <si>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</si>
  <si>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</si>
  <si>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</si>
  <si>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</si>
  <si>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ADMINISTRACION</t>
  </si>
  <si>
    <t>MOBILIARIO Y EQUIPO EDUCACIONAL Y RECREATIVO</t>
  </si>
  <si>
    <t>EQUIPO E INSTRUMENTAL MEDICO Y DE LABORATORIO</t>
  </si>
  <si>
    <t>VEHICULOS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</si>
  <si>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</si>
  <si>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</si>
  <si>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</si>
  <si>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</si>
  <si>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</si>
  <si>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INVERSION PUBLICA</t>
  </si>
  <si>
    <t>OBRA PUBLICA EN BIENES DE DOMINIO PUBLICO</t>
  </si>
  <si>
    <t>OBRA PUBLICA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</si>
  <si>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</si>
  <si>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</si>
  <si>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</si>
  <si>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</si>
  <si>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TITULOS Y VALORES</t>
  </si>
  <si>
    <t>CONCESION DE PRESTAMOS</t>
  </si>
  <si>
    <t>INVERSIONES EN FIDEICOMISOS, MANDATOS Y OTROS ANALOGOS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</si>
  <si>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</si>
  <si>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</si>
  <si>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</si>
  <si>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</si>
  <si>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</si>
  <si>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</si>
  <si>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PUBLICA</t>
  </si>
  <si>
    <t>AMORTIZACION DE LA DEUDA PUBLICA</t>
  </si>
  <si>
    <t>INTERESES DE LA DEUDA PUBLICA</t>
  </si>
  <si>
    <t>COMISIONES DE LA DEUDA PUBLICA</t>
  </si>
  <si>
    <t>GASTOS DE LA DEUDA PUBLICA</t>
  </si>
  <si>
    <t>COSTO POR COBERTURAS</t>
  </si>
  <si>
    <t>APOYOS FINANCIEROS</t>
  </si>
  <si>
    <t>ADEUDOS DE EJERCICIOS FISCALES ANTERIORES (ADEFAS)</t>
  </si>
  <si>
    <t>BANAMEX</t>
  </si>
  <si>
    <t>saldo de la deuda publica al 31 de diciembre de 2015</t>
  </si>
  <si>
    <t>Al 31 de  diciembre del 2015</t>
  </si>
  <si>
    <t>AVANCE EN LA APLICACION DE LOS RECURSOS ASIGNADOS A LOS PROGRAMAS DE SEGURIDAD PUBLICA 2016</t>
  </si>
  <si>
    <t>Calendario de Ingresos del Ejercicio Fiscal 2016</t>
  </si>
  <si>
    <t>Calendario de Presupuesto de Egresos del Ejercicio Fiscal 2016</t>
  </si>
  <si>
    <t>PRSUPUESTO DE EGRESOS PARA EL EJRCICIO FISCAL 2016</t>
  </si>
  <si>
    <t xml:space="preserve">Impuestos                                                                                                               </t>
  </si>
  <si>
    <t xml:space="preserve">Contribuciones de Mejoras                                                                                               </t>
  </si>
  <si>
    <t xml:space="preserve">Derechos                                                                                                                </t>
  </si>
  <si>
    <t xml:space="preserve">Productos de Tipo Corriente                                                                                             </t>
  </si>
  <si>
    <t xml:space="preserve">Aprovechamientos de Tipo Corriente                                                                                      </t>
  </si>
  <si>
    <t xml:space="preserve">Ingresos por Venta de Bienes y Servicios                                                                                </t>
  </si>
  <si>
    <t>Contrib de Mejoras, Derechos, Prod y Aprov no Compen en las Fracc de la Ley de Ingr  en Ejer Fisc Ant Pend de</t>
  </si>
  <si>
    <t>Presupuesto de Egresos para el Ejercicio Fiscal 2016</t>
  </si>
  <si>
    <t>ORGANISMO PUBLICO DESCENTRALIZADO SISTEMA AGUAS DE HUIXQUILUCAN</t>
  </si>
  <si>
    <t>CONCEPTO</t>
  </si>
  <si>
    <t>SUELDO BASE</t>
  </si>
  <si>
    <t>PRIMA VACACIONAL.</t>
  </si>
  <si>
    <t>AGUINALDO</t>
  </si>
  <si>
    <t>REMUNERACIONES POR HORAS EXTRAORDINARIAS</t>
  </si>
  <si>
    <t>COMPENSACIÓN</t>
  </si>
  <si>
    <t>GRATIFICACIÓN.</t>
  </si>
  <si>
    <t>GRATIFICACIÓN POR CONVENIO.</t>
  </si>
  <si>
    <t>CUOTAS DE SERVICIO DE SALUD.</t>
  </si>
  <si>
    <t>CUOTAS AL SISTEMA SOLIDARIO DE REPARTO.</t>
  </si>
  <si>
    <t>CUOTAS DEL SISTEMA DE CAPITALIZACIÓN INDIVIDUAL</t>
  </si>
  <si>
    <t>LIQUIDACIONES POR INDEMNIZACIONES, POR SUELDOS Y SALARIOS CAÍDOS.</t>
  </si>
  <si>
    <t>DÍAS CÍVICOS Y ECONÓMICOS.</t>
  </si>
  <si>
    <t>MATERIALES Y ÚTILES DE OFICINA.</t>
  </si>
  <si>
    <t>ENSERES DE OFICINA</t>
  </si>
  <si>
    <t>MATERIAL Y ÚTILES DE IMPRENTA Y REPRODUCCIÓN</t>
  </si>
  <si>
    <t>MATERIAL DE FOTO, CINE Y GRABACIÓN.</t>
  </si>
  <si>
    <t>MATERIAL ESTADÍSTICO Y GEOGRÁFICO</t>
  </si>
  <si>
    <t>MATERIALES Y ÚTILES PARA EL PROCESAMIENTO EN EQUIPOS Y BIENES INFORMÁTICOS.</t>
  </si>
  <si>
    <t>MATERIAL DE INFORMACIÓN.</t>
  </si>
  <si>
    <t>MATERIAL Y ENSERES DE LIMPIEZA.</t>
  </si>
  <si>
    <t>MATERIAL DIDÁCTICO.</t>
  </si>
  <si>
    <t>MATERIAL PARA IDENTIFICACIÓN Y REGISTRO.</t>
  </si>
  <si>
    <t xml:space="preserve">PRODUCTOS ALIMENTICIOS PARA PERSONAS </t>
  </si>
  <si>
    <t>UTENSILIOS PARA EL SERVICIO DE ALIMENTACIÓN.</t>
  </si>
  <si>
    <t>MATERIAL ELÉCTRICO Y ELECTRÓNICO.</t>
  </si>
  <si>
    <t>ARTÍCULOS METÁLICOS PARA LA CONSTRUCCIÓN.</t>
  </si>
  <si>
    <t>MATERIALES COMPLEMENTARIOS.</t>
  </si>
  <si>
    <t>MATERIAL DE SEÑALIZACIÓN.</t>
  </si>
  <si>
    <t>MATERIALES DE CONSTRUCCIÓN.</t>
  </si>
  <si>
    <t>ESTRUCTURAS Y MANUFACTURAS PARA TODO TIPO DE CONSTRUCCIÓN.</t>
  </si>
  <si>
    <t>MEDICINAS Y PRODUCTOS FARMACÉUTICOS.</t>
  </si>
  <si>
    <t>COMBUSTIBLES, LUBRICANTES Y ADITIVOS.</t>
  </si>
  <si>
    <t>VESTUARIO Y UNIFORMES.</t>
  </si>
  <si>
    <t>PRENDAS DE SEGURIDAD Y PROTECCIÓN PERSONAL.</t>
  </si>
  <si>
    <t>REFACCIONES, ACCESORIOS Y HERRAMIENTAS.</t>
  </si>
  <si>
    <t>REFACCIONES Y ACCESORIOS MENORES DE EDIFICIOS.</t>
  </si>
  <si>
    <t>REFACCIONES Y ACCESORIOS PARA EQUIPO DE CÓMPUTO.</t>
  </si>
  <si>
    <t>REFACCIONES Y ACCESORIOS MENORES PARA EQUIPO DE TRANSPORTE.</t>
  </si>
  <si>
    <t>ARTÍCULOS PARA LA EXTINCIÓN DE INCENDIOS.</t>
  </si>
  <si>
    <t>MEDIDORES DE AGUA.</t>
  </si>
  <si>
    <t>OTROS ENSERES.</t>
  </si>
  <si>
    <t>SERVICIO DE ENERGÍA ELÉCTRICA.</t>
  </si>
  <si>
    <t>SERVICIO DE AGUA</t>
  </si>
  <si>
    <t>SERVICIO DE CLORACIÓN DE AGUA.</t>
  </si>
  <si>
    <t>SERVICIO DE TELEFONÍA CONVENCIONAL</t>
  </si>
  <si>
    <t>SERVICIOS DE RADIOLOCALIZACIÓN Y TELECOMUNICACIÓN.</t>
  </si>
  <si>
    <t>SERVICIOS DE ACCESO A INTERNET</t>
  </si>
  <si>
    <t>ARRENDAMIENTO DE EDIFICIOS Y LOCALES.</t>
  </si>
  <si>
    <t>ARRENDAMIENTO DE EQUIPO Y BIENES INFORMÁTICOS.</t>
  </si>
  <si>
    <t>ARRENDAMIENTO DE VEHÍCULOS.</t>
  </si>
  <si>
    <t>ARRENDAMIENTO DE MAQUINARIA Y EQUIPO.</t>
  </si>
  <si>
    <t>ASESORÍAS ASOCIADAS A CONVENIOS O ACUERDOS.</t>
  </si>
  <si>
    <t>SERVICIOS ESTADÍSTICOS Y GEOGRÁFICOS.</t>
  </si>
  <si>
    <t>SERVICIOS INFORMÁTICOS.</t>
  </si>
  <si>
    <t>CAPACITACIÓN</t>
  </si>
  <si>
    <t>SERVICIOS DE INVESTIGACIÓN CIENTÍFICA Y DESARROLLO</t>
  </si>
  <si>
    <t>IMPRESIONES DE DOCUMENTOS OFICIALES PARA LA PRESTACIÓN DE SERVICIOS PÚBLICOS, IDENTIFICACIÓN, FORMATOS ADMINISTRATIVOS Y FISCALES, FORMAS VALORADAS, CERTIFICADOS Y TÍTULOS.</t>
  </si>
  <si>
    <t>SERVICIOS DE IMPRESIÓN DE DOCUMENTOS OFICIALES</t>
  </si>
  <si>
    <t>SERVICIOS PROFESIONALES.</t>
  </si>
  <si>
    <t>SERVICIOS BANCARIOS Y FINANCIEROS.</t>
  </si>
  <si>
    <t>SEGUROS Y FIANZAS</t>
  </si>
  <si>
    <t>REPARACIÓN Y MANTENIMIENTO DE INMUEBLES</t>
  </si>
  <si>
    <t>ADAPTACIÓN DE LOCALES, ALMACENES, BODEGAS Y EDIFICIOS</t>
  </si>
  <si>
    <t>REPARACIÓN, MANTENIMIENTO E INSTALACIÓN DE MOBILIARIO Y EQUIPO DE OFICINA</t>
  </si>
  <si>
    <t>REPARACIÓN, INSTALACIÓN Y MANTENIMIENTO DE BIENES INFORMÁTICOS, MICROFILMACIÓN Y TECNOLOGÍAS DE LA INFORMACIÓN</t>
  </si>
  <si>
    <t>REPARACIÓN Y MANTENIMIENTO DE VEHÍCULOS TERRESTRES, AÉREOS Y LACUSTRES.</t>
  </si>
  <si>
    <t>REPARACIÓN, INSTALACIÓN Y MANTENIMIENTO DE MAQUINARIA, EQUIPO INDUSTRIAL Y DIVERSO</t>
  </si>
  <si>
    <t>SERVICIOS DE LAVANDERÍA, LIMPIEZA E HIGIENE</t>
  </si>
  <si>
    <t>SERVICIOS DE FUMIGACIÓN</t>
  </si>
  <si>
    <t>GASTOS DE PUBLICIDAD Y PROPAGANDA</t>
  </si>
  <si>
    <t>PUBLICACIONES OFICIALES Y DE INFORMACIÓN EN GENERAL PARA DIFUSIÓN.</t>
  </si>
  <si>
    <t>GASTOS DE CEREMONIAL</t>
  </si>
  <si>
    <t>GASTOS DE CEREMONIAS OFICIALES Y DE ORDEN SOCIAL.</t>
  </si>
  <si>
    <t>ESPECTÁCULOS CÍVICOS Y CULTURALES.</t>
  </si>
  <si>
    <t>OTROS IMPUESTOS Y DERECHOS</t>
  </si>
  <si>
    <t>IMPUESTO SOBRE EROGACIONES POR REMUNERACIONES AL TRABAJO PERSONAL</t>
  </si>
  <si>
    <t>GASTOS DE SERVICIOS MENORES</t>
  </si>
  <si>
    <t>SUBSIDIOS POR CARGA FISCAL</t>
  </si>
  <si>
    <t>DEVOLUCIÓN DE INGRESOS INDEVIDOS</t>
  </si>
  <si>
    <t>REPARACIÓN DE DAÑOS A TERCEROS</t>
  </si>
  <si>
    <t>MUEBLES Y ENSERES</t>
  </si>
  <si>
    <t>BIENES INFORMÁTICOS</t>
  </si>
  <si>
    <t>OTROS EQUIPOS ELECTRICOS Y ELECTRONICOS DE OFICINA</t>
  </si>
  <si>
    <t>EQUPOS Y APARATOS AUDIOVISUALES</t>
  </si>
  <si>
    <t>EQUIPO DE FOTO, CINE Y GRABACIÓN</t>
  </si>
  <si>
    <t>VEHÍCULOS Y EQUIPO DE TRANSPORTE TERRESTRE</t>
  </si>
  <si>
    <t>SOFTWARE</t>
  </si>
  <si>
    <t>LICENCIAS INFORMÁTICAS E INTELECTUALES</t>
  </si>
  <si>
    <t>OTROS ACTIVOS INTANGIBLES.</t>
  </si>
  <si>
    <t>OBRA ESTATAL O MUNICIPAL</t>
  </si>
  <si>
    <t>REPARACIÓN Y MANTENIMIENTO DE INFRAESTRUCTURA HIDRÁULICA</t>
  </si>
  <si>
    <t>REPARACIÓN Y MANTENIMIENTO DE VIALIDADES Y ALUMBRADO</t>
  </si>
  <si>
    <t>POR EL EJERCICIO INMEDIATO ANTERIOR</t>
  </si>
  <si>
    <t>total</t>
  </si>
  <si>
    <t>TRANFERENCIAS, ASIGNACIONES, SUBSIDIOS Y OTRAS AYUDAS</t>
  </si>
  <si>
    <t>INEVERSIÓN PÚBLICA</t>
  </si>
  <si>
    <t>DEUDA PÚBLICA</t>
  </si>
  <si>
    <t>A002310105020604024.1</t>
  </si>
  <si>
    <t>B032080105020201014.1</t>
  </si>
  <si>
    <t>B002110105020301034.1</t>
  </si>
  <si>
    <t>C002180202030102014.1</t>
  </si>
  <si>
    <t>C022190202030102054.1</t>
  </si>
  <si>
    <t>C002180201030101014.1</t>
  </si>
  <si>
    <t>C002220201030101024.1</t>
  </si>
  <si>
    <t>D002280103050101044.1</t>
  </si>
  <si>
    <t>E022330105020401014.1</t>
  </si>
  <si>
    <t>G002120103040102014.1</t>
  </si>
  <si>
    <t>ASISTENTE DE AREA C</t>
  </si>
  <si>
    <t>ASISTENTE DE AREA D</t>
  </si>
  <si>
    <t>ASISTENTE DE AREA F</t>
  </si>
  <si>
    <t>ASISTENTE DE AREA G</t>
  </si>
  <si>
    <t>ASISTENTE DE AREA H</t>
  </si>
  <si>
    <t>ASISTENTE DE AREA I</t>
  </si>
  <si>
    <t>ASISTENTE DE AREA L</t>
  </si>
  <si>
    <t>AUXILIAR ADMINISTRATIVO C</t>
  </si>
  <si>
    <t>AUXILIAR ADMINISTRATIVO</t>
  </si>
  <si>
    <t>AYTE. EQ. DE DESAZOLVE</t>
  </si>
  <si>
    <t>AYUDANTE GENERAL A</t>
  </si>
  <si>
    <t>AYUDANTE GENERAL B</t>
  </si>
  <si>
    <t>AYUDANTE GENERAL C L</t>
  </si>
  <si>
    <t>AYUDANTE GENERAL C</t>
  </si>
  <si>
    <t>CHOFER</t>
  </si>
  <si>
    <t>CHOFER A</t>
  </si>
  <si>
    <t>CHOFER B</t>
  </si>
  <si>
    <t>COORDINADOR</t>
  </si>
  <si>
    <t>DIRECTOR DE AREA</t>
  </si>
  <si>
    <t>DIRECTOR GENERAL</t>
  </si>
  <si>
    <t>ENLACE</t>
  </si>
  <si>
    <t>ENLACE A</t>
  </si>
  <si>
    <t>ENLACE B</t>
  </si>
  <si>
    <t>FONTANERO</t>
  </si>
  <si>
    <t>FONTANERO A</t>
  </si>
  <si>
    <t>FONTANERO B</t>
  </si>
  <si>
    <t>FONTANERO C</t>
  </si>
  <si>
    <t>JEFE DE DEPARTAMENTO A</t>
  </si>
  <si>
    <t>JEFE DE DEPARTAMENTO B</t>
  </si>
  <si>
    <t>JEFE DE DEPARTAMENTO C</t>
  </si>
  <si>
    <t>PROFESIONAL A</t>
  </si>
  <si>
    <t>PROFESIONAL B</t>
  </si>
  <si>
    <t>PROFESIONAL E</t>
  </si>
  <si>
    <t>PROFESIONAL EJECUTIVO</t>
  </si>
  <si>
    <t>SECRETARIA EJECUTIVA</t>
  </si>
  <si>
    <t>SUBDIRECTOR</t>
  </si>
  <si>
    <t>SUBDIRECTOR B</t>
  </si>
  <si>
    <t>TECNICO</t>
  </si>
  <si>
    <t>TECNICO A</t>
  </si>
  <si>
    <t>TECNICO ESPECIALISTA</t>
  </si>
  <si>
    <t>TECNICO ESPECIALISTA A</t>
  </si>
  <si>
    <t>TECNICO SUPERIOR</t>
  </si>
  <si>
    <t>TECNICO SUPERIOR A</t>
  </si>
  <si>
    <t>TECNICO SUPERIOR B</t>
  </si>
  <si>
    <t>VALVULISTA A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</si>
  <si>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</si>
  <si>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</si>
  <si>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</si>
  <si>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</si>
  <si>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</si>
  <si>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</si>
  <si>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VENTAS DE BIENES Y SERVICIOS</t>
  </si>
  <si>
    <t>CONTRIBUCIONES NO COMPRENDIDAS EN LAS FRACCIONES DE LA LEY DE INGRESOS CAUSADAS EN EJERCICIOS FISCALES ANTERIORES PENDIENTES DE LIQUIDACIÓN O PAGO</t>
  </si>
  <si>
    <t>TRANSEFERENCIAS, ASIGNACIONES, SUBSIDIOS Y OTRAS AYUDAS</t>
  </si>
  <si>
    <t>INGRESOS FINANCIEROS</t>
  </si>
  <si>
    <t xml:space="preserve">INCREMENTO POR VARIACIÓN DE INVENTARIOS </t>
  </si>
  <si>
    <t>DISMINUCIÓN DEL EXCESO DE ESTIMACIONES, POR PERDIDA O DETERIORO U OBSOLESCENCIA</t>
  </si>
  <si>
    <t>DISMINUCIÓN DEL EXCESO DE PROVISIONES</t>
  </si>
  <si>
    <t>INGRESOS EXTRAORDINARIOS</t>
  </si>
  <si>
    <t>OTROS INGRESOS Y BENEFICIOS VARIOS</t>
  </si>
  <si>
    <t>La ley de ingresos es un documento que contiene la estimación financiera de la institución de manera anual de acuerdo a su naturaleza y cuantía que se debe captar en términos de cada ejercicio fiscal, el ingreso el el insumo principal del gobierno para hacer frente a sus metas y compromisos</t>
  </si>
  <si>
    <t xml:space="preserve">Se obtienen del cobro de los impuestos, derechos, aprovechamientos y otras contribuciones que se efectuen en el estado, asi como de los recursos provenientes de la federación, como son las aportaciones federales y las tranferencias, asignaciones, subsidios y otras ayudas. </t>
  </si>
  <si>
    <t>Es el documento jurídico y de la política económica aprobada mediante consejo directivo, en el que se consigna de acuerdo con su naturaleza y cuantía, el gasto público que ejerceran las dependencias generales y auxiliares en cumplimiento a sus programas derivados del plan de desarrollo municipal. durante el ejercicio fiscal su importancia radica en estar siempre orientado y encaminado a basarse de resultados y a elevar el bienestar social.</t>
  </si>
  <si>
    <t>En programas y proyectos planeados en base a resultados</t>
  </si>
  <si>
    <t>Para fortalecer la calidad de vida de la sociedad mediante una administración responsable de los recursos, llevando a cabo obras, mejorando la infraestructura.</t>
  </si>
  <si>
    <t>Acceder a la información pública a traves del portal de transparencia</t>
  </si>
  <si>
    <t>PRODDER</t>
  </si>
  <si>
    <t>CONAGUA</t>
  </si>
  <si>
    <t>SIN MOVIMIENTOS</t>
  </si>
  <si>
    <t>BANCOMER</t>
  </si>
  <si>
    <t>0141089536</t>
  </si>
  <si>
    <t>0142507676</t>
  </si>
  <si>
    <t>0196520162</t>
  </si>
  <si>
    <t>411616866</t>
  </si>
  <si>
    <t>HSBC</t>
  </si>
  <si>
    <t>4030897391</t>
  </si>
  <si>
    <t>4030897433</t>
  </si>
  <si>
    <t>0537512683</t>
  </si>
  <si>
    <t>SCOTIABANK</t>
  </si>
  <si>
    <t>0104385183</t>
  </si>
  <si>
    <t>BANBAJIO</t>
  </si>
  <si>
    <t>0123495930201</t>
  </si>
  <si>
    <t>Servicios personales</t>
  </si>
  <si>
    <t>Servicios generales</t>
  </si>
  <si>
    <t>Materiales y suministros</t>
  </si>
  <si>
    <t>Bienes muebles, inmuebles e intangibles</t>
  </si>
  <si>
    <t>Deuda publica</t>
  </si>
  <si>
    <t xml:space="preserve">Asignaciones, subsidios y otras ayudas </t>
  </si>
  <si>
    <t>Inversión publica</t>
  </si>
  <si>
    <t>Tranferencias, Asignaciones, Subsidios Y otras ayudas</t>
  </si>
  <si>
    <t>RECURSOS PROPIOS</t>
  </si>
  <si>
    <t>Iniciativa de Ley de Ingresos para el Ejercicio Fiscal 2016</t>
  </si>
  <si>
    <t>Al 30 de junio de 2016</t>
  </si>
  <si>
    <t>SEGUNDO TRIMESTRE DE 2016</t>
  </si>
  <si>
    <t xml:space="preserve">Estado de México, Organismo Público Descentralizado para la Prestación de los Servicios de Agua Potable,Drenaje y Tratamiento de Aguas Residuales del Municipios de Huixquilucan </t>
  </si>
  <si>
    <t xml:space="preserve">SEGUNDO TRIMESTRE </t>
  </si>
  <si>
    <t>SEGUNDO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</si>
</sst>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6"/>
      <color rgb="FF000000"/>
      <name val="Arial"/>
      <family val="2"/>
    </font>
    <font>
      <sz val="7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rgb="FF000000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  <xf numFmtId="0" fontId="1" fillId="0" borderId="0"/>
  </cellStyleXfs>
  <cellXfs count="419">
    <xf numFmtId="0" fontId="0" fillId="0" borderId="0" xfId="0"/>
    <xf numFmtId="0" fontId="2" fillId="0" borderId="0" xfId="0" applyFont="1" applyAlignment="1">
      <alignment horizontal="left" vertical="center"/>
    </xf>
    <xf numFmtId="164" fontId="0" fillId="0" borderId="0" xfId="0" applyNumberFormat="1"/>
    <xf numFmtId="0" fontId="4" fillId="0" borderId="0" xfId="0" applyFont="1" applyAlignment="1">
      <alignment horizontal="justify"/>
    </xf>
    <xf numFmtId="0" fontId="4" fillId="0" borderId="0" xfId="0" applyFont="1"/>
    <xf numFmtId="0" fontId="3" fillId="0" borderId="0" xfId="0" applyFont="1"/>
    <xf numFmtId="0" fontId="11" fillId="0" borderId="9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11" fillId="0" borderId="15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/>
    <xf numFmtId="0" fontId="17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left" vertical="center" wrapText="1"/>
    </xf>
    <xf numFmtId="164" fontId="13" fillId="2" borderId="8" xfId="1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left" vertical="center" wrapText="1"/>
    </xf>
    <xf numFmtId="164" fontId="17" fillId="0" borderId="8" xfId="1" applyFont="1" applyBorder="1" applyAlignment="1">
      <alignment horizontal="center" vertical="center" wrapText="1"/>
    </xf>
    <xf numFmtId="164" fontId="13" fillId="0" borderId="8" xfId="1" applyFont="1" applyBorder="1" applyAlignment="1">
      <alignment horizontal="center" vertical="center" wrapText="1"/>
    </xf>
    <xf numFmtId="164" fontId="17" fillId="2" borderId="8" xfId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0" fontId="22" fillId="0" borderId="0" xfId="0" applyFont="1"/>
    <xf numFmtId="0" fontId="21" fillId="0" borderId="9" xfId="0" applyFont="1" applyBorder="1" applyAlignment="1">
      <alignment horizontal="justify" vertical="top" wrapText="1"/>
    </xf>
    <xf numFmtId="4" fontId="21" fillId="0" borderId="8" xfId="0" applyNumberFormat="1" applyFont="1" applyBorder="1" applyAlignment="1">
      <alignment horizontal="right" vertical="center" wrapText="1"/>
    </xf>
    <xf numFmtId="0" fontId="21" fillId="0" borderId="15" xfId="0" applyFont="1" applyBorder="1" applyAlignment="1">
      <alignment horizontal="justify" vertical="top" wrapText="1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4" fontId="0" fillId="0" borderId="18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0" fontId="0" fillId="0" borderId="2" xfId="0" applyBorder="1"/>
    <xf numFmtId="0" fontId="7" fillId="0" borderId="20" xfId="0" applyFont="1" applyBorder="1" applyAlignment="1">
      <alignment horizontal="justify" vertical="center" wrapText="1"/>
    </xf>
    <xf numFmtId="0" fontId="0" fillId="0" borderId="25" xfId="0" applyBorder="1"/>
    <xf numFmtId="0" fontId="0" fillId="0" borderId="5" xfId="0" applyBorder="1"/>
    <xf numFmtId="0" fontId="0" fillId="0" borderId="0" xfId="0" applyBorder="1"/>
    <xf numFmtId="0" fontId="7" fillId="0" borderId="30" xfId="0" applyFont="1" applyBorder="1" applyAlignment="1">
      <alignment horizontal="justify" vertical="center" wrapText="1"/>
    </xf>
    <xf numFmtId="0" fontId="0" fillId="0" borderId="31" xfId="0" applyBorder="1"/>
    <xf numFmtId="0" fontId="7" fillId="0" borderId="32" xfId="0" applyFont="1" applyBorder="1" applyAlignment="1">
      <alignment horizontal="justify" vertical="center"/>
    </xf>
    <xf numFmtId="0" fontId="0" fillId="0" borderId="33" xfId="0" applyBorder="1"/>
    <xf numFmtId="0" fontId="15" fillId="0" borderId="17" xfId="0" applyFont="1" applyBorder="1" applyAlignment="1">
      <alignment horizontal="justify" vertical="top" wrapText="1"/>
    </xf>
    <xf numFmtId="4" fontId="15" fillId="0" borderId="17" xfId="0" applyNumberFormat="1" applyFont="1" applyBorder="1" applyAlignment="1">
      <alignment horizontal="right" vertical="top" wrapText="1"/>
    </xf>
    <xf numFmtId="0" fontId="15" fillId="0" borderId="29" xfId="0" applyFont="1" applyBorder="1" applyAlignment="1">
      <alignment horizontal="justify" vertical="top" wrapText="1"/>
    </xf>
    <xf numFmtId="4" fontId="15" fillId="0" borderId="29" xfId="0" applyNumberFormat="1" applyFont="1" applyBorder="1" applyAlignment="1">
      <alignment horizontal="right" vertical="top" wrapText="1"/>
    </xf>
    <xf numFmtId="0" fontId="15" fillId="0" borderId="46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49" xfId="0" applyFont="1" applyBorder="1" applyAlignment="1">
      <alignment horizontal="center" vertical="top" wrapText="1"/>
    </xf>
    <xf numFmtId="0" fontId="15" fillId="0" borderId="5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justify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41" xfId="0" applyFont="1" applyBorder="1" applyAlignment="1">
      <alignment horizontal="justify" vertical="center" wrapText="1"/>
    </xf>
    <xf numFmtId="0" fontId="12" fillId="0" borderId="26" xfId="0" applyFont="1" applyBorder="1" applyAlignment="1">
      <alignment horizontal="justify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42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justify" vertical="center" wrapText="1"/>
    </xf>
    <xf numFmtId="0" fontId="12" fillId="0" borderId="2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4" fillId="0" borderId="39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justify" vertical="center" wrapText="1"/>
    </xf>
    <xf numFmtId="0" fontId="4" fillId="0" borderId="26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justify"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vertical="center"/>
    </xf>
    <xf numFmtId="0" fontId="3" fillId="0" borderId="42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wrapText="1"/>
    </xf>
    <xf numFmtId="0" fontId="23" fillId="2" borderId="11" xfId="0" applyFont="1" applyFill="1" applyBorder="1" applyAlignment="1">
      <alignment horizontal="center" wrapText="1"/>
    </xf>
    <xf numFmtId="0" fontId="24" fillId="0" borderId="29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justify" vertical="top" wrapText="1"/>
    </xf>
    <xf numFmtId="0" fontId="9" fillId="0" borderId="29" xfId="0" applyFont="1" applyBorder="1" applyAlignment="1">
      <alignment horizontal="justify" vertical="top" wrapText="1"/>
    </xf>
    <xf numFmtId="4" fontId="9" fillId="0" borderId="29" xfId="0" applyNumberFormat="1" applyFont="1" applyBorder="1" applyAlignment="1">
      <alignment horizontal="right" vertical="top" wrapText="1"/>
    </xf>
    <xf numFmtId="0" fontId="9" fillId="0" borderId="24" xfId="0" applyFont="1" applyBorder="1" applyAlignment="1">
      <alignment horizontal="justify" vertical="top" wrapText="1"/>
    </xf>
    <xf numFmtId="4" fontId="9" fillId="0" borderId="17" xfId="0" applyNumberFormat="1" applyFont="1" applyBorder="1" applyAlignment="1">
      <alignment horizontal="right" vertical="top" wrapText="1"/>
    </xf>
    <xf numFmtId="0" fontId="9" fillId="0" borderId="17" xfId="0" applyFont="1" applyBorder="1" applyAlignment="1">
      <alignment horizontal="justify" vertical="top" wrapText="1"/>
    </xf>
    <xf numFmtId="0" fontId="7" fillId="0" borderId="5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49" fontId="6" fillId="0" borderId="41" xfId="0" applyNumberFormat="1" applyFont="1" applyBorder="1" applyAlignment="1">
      <alignment horizontal="center" wrapText="1"/>
    </xf>
    <xf numFmtId="4" fontId="3" fillId="0" borderId="41" xfId="0" applyNumberFormat="1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4" fontId="3" fillId="0" borderId="41" xfId="0" applyNumberFormat="1" applyFont="1" applyBorder="1"/>
    <xf numFmtId="4" fontId="3" fillId="0" borderId="42" xfId="0" applyNumberFormat="1" applyFont="1" applyBorder="1"/>
    <xf numFmtId="4" fontId="9" fillId="0" borderId="45" xfId="0" applyNumberFormat="1" applyFont="1" applyBorder="1" applyAlignment="1">
      <alignment horizontal="right" vertical="top" wrapText="1"/>
    </xf>
    <xf numFmtId="4" fontId="9" fillId="0" borderId="41" xfId="0" applyNumberFormat="1" applyFont="1" applyBorder="1" applyAlignment="1">
      <alignment horizontal="right" vertical="top" wrapText="1"/>
    </xf>
    <xf numFmtId="4" fontId="3" fillId="0" borderId="0" xfId="0" applyNumberFormat="1" applyFont="1"/>
    <xf numFmtId="4" fontId="3" fillId="0" borderId="41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9" fontId="3" fillId="0" borderId="8" xfId="3" applyFont="1" applyBorder="1" applyAlignment="1">
      <alignment horizontal="center" vertical="center" wrapText="1"/>
    </xf>
    <xf numFmtId="4" fontId="12" fillId="0" borderId="45" xfId="0" applyNumberFormat="1" applyFont="1" applyBorder="1" applyAlignment="1">
      <alignment horizontal="right" vertical="center" wrapText="1"/>
    </xf>
    <xf numFmtId="4" fontId="12" fillId="0" borderId="41" xfId="0" applyNumberFormat="1" applyFont="1" applyBorder="1" applyAlignment="1">
      <alignment horizontal="right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 vertical="top" wrapText="1"/>
    </xf>
    <xf numFmtId="0" fontId="28" fillId="0" borderId="0" xfId="0" applyFont="1" applyAlignment="1">
      <alignment vertical="top"/>
    </xf>
    <xf numFmtId="49" fontId="25" fillId="0" borderId="0" xfId="0" applyNumberFormat="1" applyFont="1" applyAlignment="1">
      <alignment horizontal="left" vertical="top" wrapText="1"/>
    </xf>
    <xf numFmtId="49" fontId="28" fillId="0" borderId="0" xfId="0" applyNumberFormat="1" applyFont="1" applyAlignment="1">
      <alignment vertical="top"/>
    </xf>
    <xf numFmtId="49" fontId="25" fillId="0" borderId="41" xfId="0" applyNumberFormat="1" applyFont="1" applyBorder="1" applyAlignment="1">
      <alignment horizontal="center" vertical="top" wrapText="1"/>
    </xf>
    <xf numFmtId="4" fontId="4" fillId="0" borderId="0" xfId="0" applyNumberFormat="1" applyFont="1"/>
    <xf numFmtId="0" fontId="3" fillId="0" borderId="41" xfId="0" applyFont="1" applyBorder="1" applyAlignment="1">
      <alignment horizontal="center" vertical="center" wrapText="1"/>
    </xf>
    <xf numFmtId="4" fontId="3" fillId="0" borderId="45" xfId="0" applyNumberFormat="1" applyFont="1" applyBorder="1"/>
    <xf numFmtId="0" fontId="6" fillId="0" borderId="43" xfId="0" applyFont="1" applyBorder="1" applyAlignment="1">
      <alignment horizontal="center" wrapText="1"/>
    </xf>
    <xf numFmtId="0" fontId="6" fillId="0" borderId="55" xfId="0" applyFont="1" applyBorder="1" applyAlignment="1">
      <alignment horizontal="center" wrapText="1"/>
    </xf>
    <xf numFmtId="49" fontId="6" fillId="0" borderId="44" xfId="0" applyNumberFormat="1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49" fontId="25" fillId="0" borderId="26" xfId="0" applyNumberFormat="1" applyFont="1" applyFill="1" applyBorder="1" applyAlignment="1">
      <alignment horizontal="center" vertical="top" wrapText="1"/>
    </xf>
    <xf numFmtId="49" fontId="0" fillId="0" borderId="31" xfId="0" applyNumberForma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3" fillId="0" borderId="41" xfId="0" applyFont="1" applyBorder="1" applyAlignment="1">
      <alignment horizontal="center" vertical="center" wrapText="1"/>
    </xf>
    <xf numFmtId="4" fontId="2" fillId="0" borderId="24" xfId="0" applyNumberFormat="1" applyFont="1" applyBorder="1" applyAlignment="1">
      <alignment wrapText="1"/>
    </xf>
    <xf numFmtId="4" fontId="2" fillId="0" borderId="41" xfId="0" applyNumberFormat="1" applyFont="1" applyBorder="1"/>
    <xf numFmtId="4" fontId="2" fillId="0" borderId="24" xfId="0" applyNumberFormat="1" applyFont="1" applyBorder="1"/>
    <xf numFmtId="4" fontId="2" fillId="0" borderId="26" xfId="0" applyNumberFormat="1" applyFont="1" applyBorder="1"/>
    <xf numFmtId="4" fontId="2" fillId="0" borderId="42" xfId="0" applyNumberFormat="1" applyFont="1" applyBorder="1"/>
    <xf numFmtId="4" fontId="0" fillId="0" borderId="40" xfId="0" applyNumberFormat="1" applyFont="1" applyBorder="1"/>
    <xf numFmtId="4" fontId="30" fillId="0" borderId="0" xfId="0" applyNumberFormat="1" applyFont="1" applyBorder="1"/>
    <xf numFmtId="4" fontId="3" fillId="0" borderId="0" xfId="0" applyNumberFormat="1" applyFont="1" applyBorder="1"/>
    <xf numFmtId="4" fontId="26" fillId="0" borderId="8" xfId="0" applyNumberFormat="1" applyFont="1" applyBorder="1" applyAlignment="1"/>
    <xf numFmtId="4" fontId="26" fillId="0" borderId="41" xfId="0" applyNumberFormat="1" applyFont="1" applyBorder="1" applyAlignment="1">
      <alignment horizontal="right" wrapText="1"/>
    </xf>
    <xf numFmtId="4" fontId="26" fillId="0" borderId="41" xfId="0" applyNumberFormat="1" applyFont="1" applyBorder="1" applyAlignment="1"/>
    <xf numFmtId="0" fontId="0" fillId="0" borderId="0" xfId="0" applyAlignment="1">
      <alignment horizontal="center"/>
    </xf>
    <xf numFmtId="4" fontId="0" fillId="0" borderId="41" xfId="0" applyNumberFormat="1" applyBorder="1" applyAlignment="1">
      <alignment vertical="top"/>
    </xf>
    <xf numFmtId="0" fontId="21" fillId="0" borderId="1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3" fillId="0" borderId="3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2" fontId="31" fillId="0" borderId="20" xfId="0" applyNumberFormat="1" applyFont="1" applyFill="1" applyBorder="1" applyAlignment="1">
      <alignment wrapText="1"/>
    </xf>
    <xf numFmtId="2" fontId="32" fillId="0" borderId="20" xfId="0" applyNumberFormat="1" applyFont="1" applyFill="1" applyBorder="1" applyAlignment="1">
      <alignment wrapText="1"/>
    </xf>
    <xf numFmtId="0" fontId="3" fillId="0" borderId="20" xfId="0" applyFont="1" applyBorder="1" applyAlignment="1">
      <alignment horizontal="left" vertical="center" wrapText="1"/>
    </xf>
    <xf numFmtId="4" fontId="0" fillId="0" borderId="41" xfId="0" applyNumberFormat="1" applyBorder="1" applyAlignment="1">
      <alignment horizontal="right" vertical="center"/>
    </xf>
    <xf numFmtId="0" fontId="31" fillId="0" borderId="39" xfId="0" applyFont="1" applyFill="1" applyBorder="1" applyAlignment="1">
      <alignment horizontal="left"/>
    </xf>
    <xf numFmtId="0" fontId="31" fillId="0" borderId="16" xfId="0" applyFont="1" applyFill="1" applyBorder="1" applyAlignment="1">
      <alignment horizontal="center"/>
    </xf>
    <xf numFmtId="4" fontId="31" fillId="0" borderId="16" xfId="0" applyNumberFormat="1" applyFont="1" applyFill="1" applyBorder="1" applyAlignment="1">
      <alignment horizontal="right"/>
    </xf>
    <xf numFmtId="4" fontId="31" fillId="0" borderId="40" xfId="0" applyNumberFormat="1" applyFont="1" applyFill="1" applyBorder="1" applyAlignment="1">
      <alignment horizontal="right"/>
    </xf>
    <xf numFmtId="0" fontId="31" fillId="0" borderId="24" xfId="0" applyFont="1" applyFill="1" applyBorder="1" applyAlignment="1">
      <alignment horizontal="left"/>
    </xf>
    <xf numFmtId="0" fontId="31" fillId="0" borderId="17" xfId="0" applyFont="1" applyFill="1" applyBorder="1" applyAlignment="1">
      <alignment horizontal="center"/>
    </xf>
    <xf numFmtId="4" fontId="31" fillId="0" borderId="17" xfId="0" applyNumberFormat="1" applyFont="1" applyFill="1" applyBorder="1" applyAlignment="1">
      <alignment horizontal="right"/>
    </xf>
    <xf numFmtId="4" fontId="31" fillId="0" borderId="41" xfId="0" applyNumberFormat="1" applyFont="1" applyFill="1" applyBorder="1" applyAlignment="1">
      <alignment horizontal="right"/>
    </xf>
    <xf numFmtId="0" fontId="31" fillId="0" borderId="24" xfId="0" applyFont="1" applyFill="1" applyBorder="1"/>
    <xf numFmtId="0" fontId="33" fillId="0" borderId="24" xfId="4" applyNumberFormat="1" applyFont="1" applyFill="1" applyBorder="1" applyAlignment="1"/>
    <xf numFmtId="0" fontId="33" fillId="0" borderId="26" xfId="4" applyNumberFormat="1" applyFont="1" applyFill="1" applyBorder="1" applyAlignment="1"/>
    <xf numFmtId="0" fontId="31" fillId="0" borderId="27" xfId="0" applyFont="1" applyFill="1" applyBorder="1" applyAlignment="1">
      <alignment horizontal="center"/>
    </xf>
    <xf numFmtId="4" fontId="31" fillId="0" borderId="27" xfId="0" applyNumberFormat="1" applyFont="1" applyFill="1" applyBorder="1" applyAlignment="1">
      <alignment horizontal="right"/>
    </xf>
    <xf numFmtId="4" fontId="31" fillId="0" borderId="42" xfId="0" applyNumberFormat="1" applyFont="1" applyFill="1" applyBorder="1" applyAlignment="1">
      <alignment horizontal="right"/>
    </xf>
    <xf numFmtId="0" fontId="2" fillId="0" borderId="34" xfId="0" applyFont="1" applyBorder="1" applyAlignment="1"/>
    <xf numFmtId="4" fontId="3" fillId="0" borderId="57" xfId="0" applyNumberFormat="1" applyFont="1" applyBorder="1"/>
    <xf numFmtId="0" fontId="4" fillId="0" borderId="3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35" xfId="0" applyFont="1" applyBorder="1" applyAlignment="1">
      <alignment vertical="center" wrapText="1"/>
    </xf>
    <xf numFmtId="0" fontId="4" fillId="0" borderId="35" xfId="0" applyFont="1" applyBorder="1" applyAlignment="1">
      <alignment horizontal="left" vertical="center" wrapText="1"/>
    </xf>
    <xf numFmtId="4" fontId="32" fillId="0" borderId="41" xfId="0" applyNumberFormat="1" applyFont="1" applyBorder="1" applyAlignment="1"/>
    <xf numFmtId="4" fontId="31" fillId="0" borderId="58" xfId="0" applyNumberFormat="1" applyFont="1" applyBorder="1"/>
    <xf numFmtId="0" fontId="35" fillId="0" borderId="0" xfId="0" applyFont="1"/>
    <xf numFmtId="0" fontId="31" fillId="0" borderId="0" xfId="0" applyFont="1"/>
    <xf numFmtId="0" fontId="36" fillId="0" borderId="16" xfId="0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4" fontId="31" fillId="0" borderId="17" xfId="0" applyNumberFormat="1" applyFont="1" applyBorder="1"/>
    <xf numFmtId="0" fontId="35" fillId="0" borderId="24" xfId="0" applyFont="1" applyBorder="1" applyAlignment="1"/>
    <xf numFmtId="0" fontId="35" fillId="0" borderId="26" xfId="0" applyFont="1" applyBorder="1" applyAlignment="1"/>
    <xf numFmtId="4" fontId="34" fillId="0" borderId="58" xfId="0" applyNumberFormat="1" applyFont="1" applyFill="1" applyBorder="1" applyAlignment="1" applyProtection="1">
      <alignment horizontal="right" vertical="top" wrapText="1"/>
      <protection locked="0"/>
    </xf>
    <xf numFmtId="4" fontId="31" fillId="0" borderId="58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Fill="1"/>
    <xf numFmtId="0" fontId="17" fillId="0" borderId="15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" fontId="4" fillId="0" borderId="39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Fill="1" applyBorder="1"/>
    <xf numFmtId="4" fontId="2" fillId="0" borderId="24" xfId="0" applyNumberFormat="1" applyFont="1" applyFill="1" applyBorder="1" applyAlignment="1">
      <alignment wrapText="1"/>
    </xf>
    <xf numFmtId="4" fontId="2" fillId="0" borderId="24" xfId="0" applyNumberFormat="1" applyFont="1" applyFill="1" applyBorder="1"/>
    <xf numFmtId="4" fontId="2" fillId="0" borderId="26" xfId="0" applyNumberFormat="1" applyFont="1" applyFill="1" applyBorder="1"/>
    <xf numFmtId="0" fontId="4" fillId="0" borderId="0" xfId="0" applyFont="1" applyAlignment="1">
      <alignment wrapText="1"/>
    </xf>
    <xf numFmtId="0" fontId="16" fillId="0" borderId="28" xfId="0" applyFont="1" applyBorder="1" applyAlignment="1">
      <alignment horizontal="justify" vertical="top" wrapText="1"/>
    </xf>
    <xf numFmtId="0" fontId="16" fillId="0" borderId="29" xfId="0" applyFont="1" applyBorder="1" applyAlignment="1">
      <alignment horizontal="justify" vertical="top" wrapText="1"/>
    </xf>
    <xf numFmtId="4" fontId="16" fillId="0" borderId="29" xfId="0" applyNumberFormat="1" applyFont="1" applyBorder="1" applyAlignment="1">
      <alignment horizontal="right" vertical="top" wrapText="1"/>
    </xf>
    <xf numFmtId="0" fontId="16" fillId="0" borderId="17" xfId="0" applyFont="1" applyBorder="1" applyAlignment="1">
      <alignment horizontal="justify" vertical="top" wrapText="1"/>
    </xf>
    <xf numFmtId="4" fontId="16" fillId="0" borderId="17" xfId="0" applyNumberFormat="1" applyFont="1" applyBorder="1" applyAlignment="1">
      <alignment horizontal="right" vertical="top" wrapText="1"/>
    </xf>
    <xf numFmtId="4" fontId="16" fillId="0" borderId="41" xfId="0" applyNumberFormat="1" applyFont="1" applyBorder="1" applyAlignment="1">
      <alignment horizontal="right" vertical="top" wrapText="1"/>
    </xf>
    <xf numFmtId="4" fontId="22" fillId="0" borderId="18" xfId="0" applyNumberFormat="1" applyFont="1" applyBorder="1" applyAlignment="1">
      <alignment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51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4" fontId="3" fillId="0" borderId="17" xfId="0" applyNumberFormat="1" applyFont="1" applyBorder="1"/>
    <xf numFmtId="0" fontId="3" fillId="0" borderId="21" xfId="0" applyFont="1" applyBorder="1" applyAlignment="1">
      <alignment horizontal="left" vertical="center" wrapText="1"/>
    </xf>
    <xf numFmtId="4" fontId="3" fillId="0" borderId="0" xfId="0" applyNumberFormat="1" applyFont="1" applyFill="1"/>
    <xf numFmtId="0" fontId="3" fillId="0" borderId="0" xfId="0" applyFont="1" applyFill="1"/>
    <xf numFmtId="4" fontId="30" fillId="0" borderId="0" xfId="0" applyNumberFormat="1" applyFont="1" applyFill="1" applyBorder="1"/>
    <xf numFmtId="4" fontId="3" fillId="0" borderId="0" xfId="0" applyNumberFormat="1" applyFont="1" applyFill="1" applyBorder="1"/>
    <xf numFmtId="4" fontId="3" fillId="0" borderId="41" xfId="0" applyNumberFormat="1" applyFont="1" applyFill="1" applyBorder="1" applyAlignment="1">
      <alignment horizontal="right" vertical="center" wrapText="1"/>
    </xf>
    <xf numFmtId="4" fontId="3" fillId="0" borderId="45" xfId="0" applyNumberFormat="1" applyFont="1" applyFill="1" applyBorder="1" applyAlignment="1">
      <alignment horizontal="center" vertical="center" wrapText="1"/>
    </xf>
    <xf numFmtId="4" fontId="3" fillId="0" borderId="45" xfId="0" applyNumberFormat="1" applyFont="1" applyFill="1" applyBorder="1" applyAlignment="1">
      <alignment horizontal="right" vertical="center" wrapText="1"/>
    </xf>
    <xf numFmtId="4" fontId="2" fillId="0" borderId="17" xfId="0" applyNumberFormat="1" applyFont="1" applyFill="1" applyBorder="1"/>
    <xf numFmtId="0" fontId="11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4" fontId="26" fillId="0" borderId="0" xfId="0" applyNumberFormat="1" applyFont="1" applyAlignment="1">
      <alignment horizontal="center" vertical="top" wrapText="1"/>
    </xf>
    <xf numFmtId="10" fontId="3" fillId="0" borderId="0" xfId="3" applyNumberFormat="1" applyFont="1" applyFill="1" applyBorder="1" applyAlignment="1">
      <alignment vertical="center"/>
    </xf>
    <xf numFmtId="4" fontId="27" fillId="0" borderId="41" xfId="0" applyNumberFormat="1" applyFont="1" applyFill="1" applyBorder="1" applyAlignment="1">
      <alignment vertical="center"/>
    </xf>
    <xf numFmtId="4" fontId="2" fillId="0" borderId="25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top" wrapText="1"/>
    </xf>
    <xf numFmtId="4" fontId="0" fillId="0" borderId="0" xfId="0" applyNumberForma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/>
    </xf>
    <xf numFmtId="0" fontId="17" fillId="0" borderId="4" xfId="0" applyFont="1" applyBorder="1" applyAlignment="1">
      <alignment horizontal="justify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right" vertical="center" wrapText="1"/>
    </xf>
    <xf numFmtId="0" fontId="17" fillId="0" borderId="35" xfId="0" applyFont="1" applyBorder="1" applyAlignment="1">
      <alignment horizontal="right" vertical="center" wrapText="1"/>
    </xf>
    <xf numFmtId="0" fontId="17" fillId="0" borderId="34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" fontId="0" fillId="0" borderId="20" xfId="0" applyNumberFormat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4" fontId="2" fillId="0" borderId="27" xfId="0" applyNumberFormat="1" applyFont="1" applyBorder="1" applyAlignment="1">
      <alignment horizontal="center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2" fontId="17" fillId="0" borderId="16" xfId="0" applyNumberFormat="1" applyFont="1" applyBorder="1" applyAlignment="1">
      <alignment horizontal="center" vertical="center" wrapText="1"/>
    </xf>
    <xf numFmtId="2" fontId="17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9" fontId="3" fillId="0" borderId="30" xfId="3" applyFont="1" applyBorder="1" applyAlignment="1">
      <alignment horizontal="center" vertical="center" wrapText="1"/>
    </xf>
    <xf numFmtId="9" fontId="3" fillId="0" borderId="38" xfId="3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4" fontId="2" fillId="0" borderId="2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textRotation="90" wrapText="1"/>
    </xf>
    <xf numFmtId="0" fontId="13" fillId="2" borderId="10" xfId="0" applyFont="1" applyFill="1" applyBorder="1" applyAlignment="1">
      <alignment horizontal="center" textRotation="90" wrapText="1"/>
    </xf>
    <xf numFmtId="0" fontId="13" fillId="2" borderId="9" xfId="0" applyFont="1" applyFill="1" applyBorder="1" applyAlignment="1">
      <alignment horizontal="center" textRotation="90" wrapText="1"/>
    </xf>
    <xf numFmtId="0" fontId="13" fillId="2" borderId="13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13" fillId="2" borderId="11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2" borderId="4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5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5" fillId="0" borderId="16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top" wrapText="1"/>
    </xf>
    <xf numFmtId="0" fontId="0" fillId="0" borderId="47" xfId="0" applyBorder="1" applyAlignment="1">
      <alignment vertical="top" wrapText="1"/>
    </xf>
    <xf numFmtId="0" fontId="15" fillId="0" borderId="44" xfId="0" applyFont="1" applyBorder="1" applyAlignment="1">
      <alignment horizontal="center" vertical="center" wrapText="1"/>
    </xf>
    <xf numFmtId="0" fontId="0" fillId="0" borderId="48" xfId="0" applyBorder="1" applyAlignment="1">
      <alignment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" fontId="22" fillId="0" borderId="59" xfId="0" applyNumberFormat="1" applyFont="1" applyBorder="1" applyAlignment="1">
      <alignment horizontal="center" vertical="center" wrapText="1"/>
    </xf>
    <xf numFmtId="4" fontId="22" fillId="0" borderId="60" xfId="0" applyNumberFormat="1" applyFont="1" applyBorder="1" applyAlignment="1">
      <alignment horizontal="center" vertical="center" wrapText="1"/>
    </xf>
    <xf numFmtId="4" fontId="22" fillId="0" borderId="6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 readingOrder="1"/>
    </xf>
    <xf numFmtId="0" fontId="19" fillId="0" borderId="1" xfId="0" applyFont="1" applyBorder="1" applyAlignment="1">
      <alignment horizont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5" fillId="0" borderId="43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4" fillId="0" borderId="24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</cellXfs>
  <cellStyles count="5">
    <cellStyle name="Millares" xfId="1" builtinId="3"/>
    <cellStyle name="Millares [0] 2" xfId="4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331675</xdr:colOff>
      <xdr:row>11</xdr:row>
      <xdr:rowOff>0</xdr:rowOff>
    </xdr:from>
    <xdr:to>
      <xdr:col>10</xdr:col>
      <xdr:colOff>76540</xdr:colOff>
      <xdr:row>12</xdr:row>
      <xdr:rowOff>34018</xdr:rowOff>
    </xdr:to>
    <xdr:sp macro="" textlink="">
      <xdr:nvSpPr>
        <xdr:cNvPr id="2" name="CuadroTexto 1"/>
        <xdr:cNvSpPr txBox="1"/>
      </xdr:nvSpPr>
      <xdr:spPr>
        <a:xfrm>
          <a:off x="2236675" y="2381250"/>
          <a:ext cx="426073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SIN</a:t>
          </a:r>
          <a:r>
            <a:rPr lang="es-MX" sz="1100" baseline="0"/>
            <a:t> MOVIMIENTOS</a:t>
          </a:r>
        </a:p>
        <a:p>
          <a:endParaRPr lang="es-MX" sz="1100"/>
        </a:p>
      </xdr:txBody>
    </xdr:sp>
    <xdr:clientData/>
  </xdr:twoCellAnchor>
  <xdr:twoCellAnchor editAs="oneCell">
    <xdr:from>
      <xdr:col>9</xdr:col>
      <xdr:colOff>70417</xdr:colOff>
      <xdr:row>1</xdr:row>
      <xdr:rowOff>0</xdr:rowOff>
    </xdr:from>
    <xdr:to>
      <xdr:col>11</xdr:col>
      <xdr:colOff>35378</xdr:colOff>
      <xdr:row>4</xdr:row>
      <xdr:rowOff>73819</xdr:rowOff>
    </xdr:to>
    <xdr:pic>
      <xdr:nvPicPr>
        <xdr:cNvPr id="7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0194" y="187098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19050</xdr:rowOff>
    </xdr:from>
    <xdr:to>
      <xdr:col>4</xdr:col>
      <xdr:colOff>213292</xdr:colOff>
      <xdr:row>4</xdr:row>
      <xdr:rowOff>102394</xdr:rowOff>
    </xdr:to>
    <xdr:pic>
      <xdr:nvPicPr>
        <xdr:cNvPr id="8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594" y="19050"/>
          <a:ext cx="1752600" cy="619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2657475</xdr:colOff>
      <xdr:row>0</xdr:row>
      <xdr:rowOff>38100</xdr:rowOff>
    </xdr:from>
    <xdr:to>
      <xdr:col>4</xdr:col>
      <xdr:colOff>19049</xdr:colOff>
      <xdr:row>3</xdr:row>
      <xdr:rowOff>76200</xdr:rowOff>
    </xdr:to>
    <xdr:pic>
      <xdr:nvPicPr>
        <xdr:cNvPr id="6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96175" y="3810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752474</xdr:colOff>
      <xdr:row>0</xdr:row>
      <xdr:rowOff>95250</xdr:rowOff>
    </xdr:from>
    <xdr:to>
      <xdr:col>1</xdr:col>
      <xdr:colOff>1752599</xdr:colOff>
      <xdr:row>3</xdr:row>
      <xdr:rowOff>146240</xdr:rowOff>
    </xdr:to>
    <xdr:pic>
      <xdr:nvPicPr>
        <xdr:cNvPr id="7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4" y="95250"/>
          <a:ext cx="1762125" cy="62249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0</xdr:rowOff>
    </xdr:from>
    <xdr:to>
      <xdr:col>1</xdr:col>
      <xdr:colOff>1695450</xdr:colOff>
      <xdr:row>3</xdr:row>
      <xdr:rowOff>47625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628651</xdr:colOff>
      <xdr:row>0</xdr:row>
      <xdr:rowOff>28575</xdr:rowOff>
    </xdr:from>
    <xdr:to>
      <xdr:col>5</xdr:col>
      <xdr:colOff>19050</xdr:colOff>
      <xdr:row>3</xdr:row>
      <xdr:rowOff>66675</xdr:rowOff>
    </xdr:to>
    <xdr:pic>
      <xdr:nvPicPr>
        <xdr:cNvPr id="17" name="16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57951" y="28575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113</xdr:row>
      <xdr:rowOff>66674</xdr:rowOff>
    </xdr:from>
    <xdr:to>
      <xdr:col>1</xdr:col>
      <xdr:colOff>1257300</xdr:colOff>
      <xdr:row>113</xdr:row>
      <xdr:rowOff>571499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15611474"/>
          <a:ext cx="1209675" cy="5048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122</xdr:row>
      <xdr:rowOff>76200</xdr:rowOff>
    </xdr:from>
    <xdr:to>
      <xdr:col>1</xdr:col>
      <xdr:colOff>1247775</xdr:colOff>
      <xdr:row>122</xdr:row>
      <xdr:rowOff>590550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17868900"/>
          <a:ext cx="1190625" cy="51435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47624</xdr:colOff>
      <xdr:row>132</xdr:row>
      <xdr:rowOff>114300</xdr:rowOff>
    </xdr:from>
    <xdr:to>
      <xdr:col>1</xdr:col>
      <xdr:colOff>1257299</xdr:colOff>
      <xdr:row>132</xdr:row>
      <xdr:rowOff>590550</xdr:rowOff>
    </xdr:to>
    <xdr:pic>
      <xdr:nvPicPr>
        <xdr:cNvPr id="27" name="26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4" y="20345400"/>
          <a:ext cx="1209675" cy="47625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140</xdr:row>
      <xdr:rowOff>66674</xdr:rowOff>
    </xdr:from>
    <xdr:to>
      <xdr:col>1</xdr:col>
      <xdr:colOff>1276349</xdr:colOff>
      <xdr:row>140</xdr:row>
      <xdr:rowOff>533399</xdr:rowOff>
    </xdr:to>
    <xdr:pic>
      <xdr:nvPicPr>
        <xdr:cNvPr id="28" name="27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2412324"/>
          <a:ext cx="1219199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156</xdr:row>
      <xdr:rowOff>114300</xdr:rowOff>
    </xdr:from>
    <xdr:to>
      <xdr:col>1</xdr:col>
      <xdr:colOff>1228726</xdr:colOff>
      <xdr:row>156</xdr:row>
      <xdr:rowOff>581025</xdr:rowOff>
    </xdr:to>
    <xdr:pic>
      <xdr:nvPicPr>
        <xdr:cNvPr id="29" name="28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6" y="24641175"/>
          <a:ext cx="1200150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171</xdr:row>
      <xdr:rowOff>28574</xdr:rowOff>
    </xdr:from>
    <xdr:to>
      <xdr:col>1</xdr:col>
      <xdr:colOff>1657350</xdr:colOff>
      <xdr:row>172</xdr:row>
      <xdr:rowOff>57149</xdr:rowOff>
    </xdr:to>
    <xdr:pic>
      <xdr:nvPicPr>
        <xdr:cNvPr id="30" name="29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36004499"/>
          <a:ext cx="1600200" cy="466725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113</xdr:row>
      <xdr:rowOff>47625</xdr:rowOff>
    </xdr:from>
    <xdr:to>
      <xdr:col>4</xdr:col>
      <xdr:colOff>1152525</xdr:colOff>
      <xdr:row>113</xdr:row>
      <xdr:rowOff>628650</xdr:rowOff>
    </xdr:to>
    <xdr:pic>
      <xdr:nvPicPr>
        <xdr:cNvPr id="31" name="30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62800" y="155924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</xdr:colOff>
      <xdr:row>122</xdr:row>
      <xdr:rowOff>47625</xdr:rowOff>
    </xdr:from>
    <xdr:to>
      <xdr:col>4</xdr:col>
      <xdr:colOff>1143000</xdr:colOff>
      <xdr:row>122</xdr:row>
      <xdr:rowOff>628650</xdr:rowOff>
    </xdr:to>
    <xdr:pic>
      <xdr:nvPicPr>
        <xdr:cNvPr id="32" name="31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53275" y="17840325"/>
          <a:ext cx="1085850" cy="581025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132</xdr:row>
      <xdr:rowOff>57150</xdr:rowOff>
    </xdr:from>
    <xdr:to>
      <xdr:col>4</xdr:col>
      <xdr:colOff>1171575</xdr:colOff>
      <xdr:row>132</xdr:row>
      <xdr:rowOff>638175</xdr:rowOff>
    </xdr:to>
    <xdr:pic>
      <xdr:nvPicPr>
        <xdr:cNvPr id="33" name="3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43750" y="20288250"/>
          <a:ext cx="1123950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140</xdr:row>
      <xdr:rowOff>38100</xdr:rowOff>
    </xdr:from>
    <xdr:to>
      <xdr:col>3</xdr:col>
      <xdr:colOff>1219199</xdr:colOff>
      <xdr:row>140</xdr:row>
      <xdr:rowOff>619125</xdr:rowOff>
    </xdr:to>
    <xdr:pic>
      <xdr:nvPicPr>
        <xdr:cNvPr id="34" name="33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2383750"/>
          <a:ext cx="1162049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57150</xdr:colOff>
      <xdr:row>156</xdr:row>
      <xdr:rowOff>66675</xdr:rowOff>
    </xdr:from>
    <xdr:to>
      <xdr:col>3</xdr:col>
      <xdr:colOff>1209675</xdr:colOff>
      <xdr:row>156</xdr:row>
      <xdr:rowOff>647700</xdr:rowOff>
    </xdr:to>
    <xdr:pic>
      <xdr:nvPicPr>
        <xdr:cNvPr id="35" name="34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86450" y="24593550"/>
          <a:ext cx="1152525" cy="581025"/>
        </a:xfrm>
        <a:prstGeom prst="rect">
          <a:avLst/>
        </a:prstGeom>
      </xdr:spPr>
    </xdr:pic>
    <xdr:clientData/>
  </xdr:twoCellAnchor>
  <xdr:twoCellAnchor editAs="oneCell">
    <xdr:from>
      <xdr:col>3</xdr:col>
      <xdr:colOff>800099</xdr:colOff>
      <xdr:row>171</xdr:row>
      <xdr:rowOff>47625</xdr:rowOff>
    </xdr:from>
    <xdr:to>
      <xdr:col>4</xdr:col>
      <xdr:colOff>1171575</xdr:colOff>
      <xdr:row>172</xdr:row>
      <xdr:rowOff>104775</xdr:rowOff>
    </xdr:to>
    <xdr:pic>
      <xdr:nvPicPr>
        <xdr:cNvPr id="36" name="35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29399" y="36023550"/>
          <a:ext cx="1638301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10</xdr:row>
      <xdr:rowOff>161926</xdr:rowOff>
    </xdr:from>
    <xdr:to>
      <xdr:col>8</xdr:col>
      <xdr:colOff>466725</xdr:colOff>
      <xdr:row>13</xdr:row>
      <xdr:rowOff>76200</xdr:rowOff>
    </xdr:to>
    <xdr:sp macro="" textlink="">
      <xdr:nvSpPr>
        <xdr:cNvPr id="4" name="CuadroTexto 3"/>
        <xdr:cNvSpPr txBox="1"/>
      </xdr:nvSpPr>
      <xdr:spPr>
        <a:xfrm>
          <a:off x="1752600" y="2152651"/>
          <a:ext cx="4886325" cy="485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                                   SIN</a:t>
          </a:r>
          <a:r>
            <a:rPr lang="es-MX" sz="1100" baseline="0"/>
            <a:t> MOVIMIENTOS</a:t>
          </a:r>
        </a:p>
        <a:p>
          <a:endParaRPr lang="es-MX" sz="1100"/>
        </a:p>
      </xdr:txBody>
    </xdr:sp>
    <xdr:clientData/>
  </xdr:twoCellAnchor>
  <xdr:twoCellAnchor editAs="oneCell">
    <xdr:from>
      <xdr:col>6</xdr:col>
      <xdr:colOff>47625</xdr:colOff>
      <xdr:row>0</xdr:row>
      <xdr:rowOff>180975</xdr:rowOff>
    </xdr:from>
    <xdr:to>
      <xdr:col>9</xdr:col>
      <xdr:colOff>9524</xdr:colOff>
      <xdr:row>4</xdr:row>
      <xdr:rowOff>28575</xdr:rowOff>
    </xdr:to>
    <xdr:pic>
      <xdr:nvPicPr>
        <xdr:cNvPr id="9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180975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1</xdr:row>
      <xdr:rowOff>9525</xdr:rowOff>
    </xdr:from>
    <xdr:to>
      <xdr:col>3</xdr:col>
      <xdr:colOff>114300</xdr:colOff>
      <xdr:row>4</xdr:row>
      <xdr:rowOff>57150</xdr:rowOff>
    </xdr:to>
    <xdr:pic>
      <xdr:nvPicPr>
        <xdr:cNvPr id="10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200025"/>
          <a:ext cx="1752600" cy="619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733425</xdr:colOff>
      <xdr:row>18</xdr:row>
      <xdr:rowOff>400050</xdr:rowOff>
    </xdr:from>
    <xdr:to>
      <xdr:col>15</xdr:col>
      <xdr:colOff>85724</xdr:colOff>
      <xdr:row>19</xdr:row>
      <xdr:rowOff>342900</xdr:rowOff>
    </xdr:to>
    <xdr:sp macro="" textlink="">
      <xdr:nvSpPr>
        <xdr:cNvPr id="4" name="3 CuadroTexto"/>
        <xdr:cNvSpPr txBox="1"/>
      </xdr:nvSpPr>
      <xdr:spPr>
        <a:xfrm>
          <a:off x="8010525" y="4429125"/>
          <a:ext cx="4267199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4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47625</xdr:colOff>
      <xdr:row>0</xdr:row>
      <xdr:rowOff>66676</xdr:rowOff>
    </xdr:from>
    <xdr:to>
      <xdr:col>3</xdr:col>
      <xdr:colOff>1628775</xdr:colOff>
      <xdr:row>4</xdr:row>
      <xdr:rowOff>114300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66676"/>
          <a:ext cx="2457450" cy="809624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57151</xdr:colOff>
      <xdr:row>0</xdr:row>
      <xdr:rowOff>152400</xdr:rowOff>
    </xdr:from>
    <xdr:to>
      <xdr:col>18</xdr:col>
      <xdr:colOff>809625</xdr:colOff>
      <xdr:row>4</xdr:row>
      <xdr:rowOff>104775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20476" y="152400"/>
          <a:ext cx="2390774" cy="714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</xdr:colOff>
      <xdr:row>11</xdr:row>
      <xdr:rowOff>175260</xdr:rowOff>
    </xdr:from>
    <xdr:to>
      <xdr:col>8</xdr:col>
      <xdr:colOff>670561</xdr:colOff>
      <xdr:row>13</xdr:row>
      <xdr:rowOff>60960</xdr:rowOff>
    </xdr:to>
    <xdr:sp macro="" textlink="">
      <xdr:nvSpPr>
        <xdr:cNvPr id="7" name="3 CuadroTexto"/>
        <xdr:cNvSpPr txBox="1"/>
      </xdr:nvSpPr>
      <xdr:spPr>
        <a:xfrm>
          <a:off x="3177541" y="2362200"/>
          <a:ext cx="4351020" cy="6019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2400"/>
            <a:t>SIN MOVIMIENTOS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0</xdr:colOff>
      <xdr:row>1</xdr:row>
      <xdr:rowOff>8548</xdr:rowOff>
    </xdr:from>
    <xdr:to>
      <xdr:col>2</xdr:col>
      <xdr:colOff>685800</xdr:colOff>
      <xdr:row>4</xdr:row>
      <xdr:rowOff>56173</xdr:rowOff>
    </xdr:to>
    <xdr:pic>
      <xdr:nvPicPr>
        <xdr:cNvPr id="6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85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8</xdr:col>
      <xdr:colOff>966178</xdr:colOff>
      <xdr:row>1</xdr:row>
      <xdr:rowOff>0</xdr:rowOff>
    </xdr:from>
    <xdr:to>
      <xdr:col>11</xdr:col>
      <xdr:colOff>32727</xdr:colOff>
      <xdr:row>4</xdr:row>
      <xdr:rowOff>38100</xdr:rowOff>
    </xdr:to>
    <xdr:pic>
      <xdr:nvPicPr>
        <xdr:cNvPr id="8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4153" y="190500"/>
          <a:ext cx="1895474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</xdr:row>
      <xdr:rowOff>8548</xdr:rowOff>
    </xdr:from>
    <xdr:to>
      <xdr:col>2</xdr:col>
      <xdr:colOff>714375</xdr:colOff>
      <xdr:row>4</xdr:row>
      <xdr:rowOff>56173</xdr:rowOff>
    </xdr:to>
    <xdr:pic>
      <xdr:nvPicPr>
        <xdr:cNvPr id="9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90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9</xdr:col>
      <xdr:colOff>4153</xdr:colOff>
      <xdr:row>1</xdr:row>
      <xdr:rowOff>0</xdr:rowOff>
    </xdr:from>
    <xdr:to>
      <xdr:col>11</xdr:col>
      <xdr:colOff>61302</xdr:colOff>
      <xdr:row>4</xdr:row>
      <xdr:rowOff>38100</xdr:rowOff>
    </xdr:to>
    <xdr:pic>
      <xdr:nvPicPr>
        <xdr:cNvPr id="10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2728" y="190500"/>
          <a:ext cx="1895474" cy="609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1752600</xdr:colOff>
      <xdr:row>3</xdr:row>
      <xdr:rowOff>133350</xdr:rowOff>
    </xdr:to>
    <xdr:pic>
      <xdr:nvPicPr>
        <xdr:cNvPr id="4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8572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4</xdr:col>
      <xdr:colOff>413728</xdr:colOff>
      <xdr:row>0</xdr:row>
      <xdr:rowOff>77177</xdr:rowOff>
    </xdr:from>
    <xdr:to>
      <xdr:col>5</xdr:col>
      <xdr:colOff>1242402</xdr:colOff>
      <xdr:row>3</xdr:row>
      <xdr:rowOff>115277</xdr:rowOff>
    </xdr:to>
    <xdr:pic>
      <xdr:nvPicPr>
        <xdr:cNvPr id="6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6428" y="77177"/>
          <a:ext cx="1895474" cy="6096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84748</xdr:rowOff>
    </xdr:from>
    <xdr:to>
      <xdr:col>1</xdr:col>
      <xdr:colOff>1752600</xdr:colOff>
      <xdr:row>3</xdr:row>
      <xdr:rowOff>132373</xdr:rowOff>
    </xdr:to>
    <xdr:pic>
      <xdr:nvPicPr>
        <xdr:cNvPr id="8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84748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3</xdr:col>
      <xdr:colOff>232753</xdr:colOff>
      <xdr:row>0</xdr:row>
      <xdr:rowOff>114300</xdr:rowOff>
    </xdr:from>
    <xdr:to>
      <xdr:col>3</xdr:col>
      <xdr:colOff>2128227</xdr:colOff>
      <xdr:row>3</xdr:row>
      <xdr:rowOff>152400</xdr:rowOff>
    </xdr:to>
    <xdr:pic>
      <xdr:nvPicPr>
        <xdr:cNvPr id="9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90678" y="114300"/>
          <a:ext cx="1895474" cy="6096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146538</xdr:colOff>
      <xdr:row>1</xdr:row>
      <xdr:rowOff>53975</xdr:rowOff>
    </xdr:from>
    <xdr:to>
      <xdr:col>2</xdr:col>
      <xdr:colOff>45426</xdr:colOff>
      <xdr:row>4</xdr:row>
      <xdr:rowOff>101600</xdr:rowOff>
    </xdr:to>
    <xdr:pic>
      <xdr:nvPicPr>
        <xdr:cNvPr id="6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6538" y="24447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264991</xdr:colOff>
      <xdr:row>1</xdr:row>
      <xdr:rowOff>7327</xdr:rowOff>
    </xdr:from>
    <xdr:to>
      <xdr:col>15</xdr:col>
      <xdr:colOff>6350</xdr:colOff>
      <xdr:row>4</xdr:row>
      <xdr:rowOff>45427</xdr:rowOff>
    </xdr:to>
    <xdr:pic>
      <xdr:nvPicPr>
        <xdr:cNvPr id="7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04241" y="197827"/>
          <a:ext cx="1895474" cy="6096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444500</xdr:colOff>
      <xdr:row>4</xdr:row>
      <xdr:rowOff>161925</xdr:rowOff>
    </xdr:to>
    <xdr:pic>
      <xdr:nvPicPr>
        <xdr:cNvPr id="5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950" y="152400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479426</xdr:colOff>
      <xdr:row>0</xdr:row>
      <xdr:rowOff>98425</xdr:rowOff>
    </xdr:from>
    <xdr:to>
      <xdr:col>15</xdr:col>
      <xdr:colOff>6350</xdr:colOff>
      <xdr:row>4</xdr:row>
      <xdr:rowOff>98425</xdr:rowOff>
    </xdr:to>
    <xdr:pic>
      <xdr:nvPicPr>
        <xdr:cNvPr id="6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39326" y="98425"/>
          <a:ext cx="1895474" cy="6096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409575</xdr:rowOff>
    </xdr:from>
    <xdr:to>
      <xdr:col>1</xdr:col>
      <xdr:colOff>1762125</xdr:colOff>
      <xdr:row>1</xdr:row>
      <xdr:rowOff>419100</xdr:rowOff>
    </xdr:to>
    <xdr:pic>
      <xdr:nvPicPr>
        <xdr:cNvPr id="5" name="15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1525" y="409575"/>
          <a:ext cx="1752600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6019801</xdr:colOff>
      <xdr:row>0</xdr:row>
      <xdr:rowOff>438150</xdr:rowOff>
    </xdr:from>
    <xdr:to>
      <xdr:col>3</xdr:col>
      <xdr:colOff>9525</xdr:colOff>
      <xdr:row>1</xdr:row>
      <xdr:rowOff>438150</xdr:rowOff>
    </xdr:to>
    <xdr:pic>
      <xdr:nvPicPr>
        <xdr:cNvPr id="7" name="16 Imagen">
          <a:extLst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81801" y="438150"/>
          <a:ext cx="1895474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6"/>
  <sheetViews>
    <sheetView zoomScale="112" zoomScaleNormal="112" workbookViewId="0">
      <selection activeCell="I10" sqref="I10"/>
    </sheetView>
  </sheetViews>
  <sheetFormatPr baseColWidth="10" defaultRowHeight="15" x14ac:dyDescent="0.25"/>
  <cols>
    <col min="1" max="1" width="2.7109375" customWidth="1"/>
    <col min="2" max="2" width="9.85546875" customWidth="1"/>
    <col min="3" max="3" width="7.42578125" customWidth="1"/>
    <col min="4" max="4" width="5.85546875" customWidth="1"/>
    <col min="5" max="5" width="11.42578125" customWidth="1"/>
    <col min="6" max="6" width="12.85546875" customWidth="1"/>
    <col min="7" max="7" width="9.42578125" customWidth="1"/>
    <col min="8" max="8" width="8.28515625" customWidth="1"/>
    <col min="10" max="10" width="14.140625" customWidth="1"/>
    <col min="11" max="11" width="14.85546875" customWidth="1"/>
    <col min="13" max="13" width="33.85546875" customWidth="1"/>
    <col min="14" max="14" width="17.7109375" customWidth="1"/>
    <col min="15" max="15" width="26.5703125" customWidth="1"/>
    <col min="16" max="16" width="18.42578125" customWidth="1"/>
    <col min="17" max="17" width="19.85546875" customWidth="1"/>
  </cols>
  <sheetData>
    <row r="2" spans="2:12" ht="13.15" customHeight="1" x14ac:dyDescent="0.25"/>
    <row r="5" spans="2:12" ht="15.75" thickBot="1" x14ac:dyDescent="0.3"/>
    <row r="6" spans="2:12" ht="51" customHeight="1" x14ac:dyDescent="0.25">
      <c r="B6" s="222" t="s">
        <v>495</v>
      </c>
      <c r="C6" s="223"/>
      <c r="D6" s="223"/>
      <c r="E6" s="223"/>
      <c r="F6" s="223"/>
      <c r="G6" s="223"/>
      <c r="H6" s="223"/>
      <c r="I6" s="223"/>
      <c r="J6" s="223"/>
      <c r="K6" s="224"/>
    </row>
    <row r="7" spans="2:12" ht="28.15" customHeight="1" x14ac:dyDescent="0.25">
      <c r="B7" s="225" t="s">
        <v>96</v>
      </c>
      <c r="C7" s="226"/>
      <c r="D7" s="226"/>
      <c r="E7" s="226"/>
      <c r="F7" s="226"/>
      <c r="G7" s="226"/>
      <c r="H7" s="226"/>
      <c r="I7" s="226"/>
      <c r="J7" s="226"/>
      <c r="K7" s="227"/>
    </row>
    <row r="8" spans="2:12" ht="40.15" customHeight="1" thickBot="1" x14ac:dyDescent="0.3">
      <c r="B8" s="228" t="s">
        <v>497</v>
      </c>
      <c r="C8" s="229"/>
      <c r="D8" s="229"/>
      <c r="E8" s="229"/>
      <c r="F8" s="229"/>
      <c r="G8" s="229"/>
      <c r="H8" s="229"/>
      <c r="I8" s="229"/>
      <c r="J8" s="229"/>
      <c r="K8" s="230"/>
    </row>
    <row r="9" spans="2:12" ht="24.75" customHeight="1" thickBot="1" x14ac:dyDescent="0.3">
      <c r="B9" s="231" t="s">
        <v>97</v>
      </c>
      <c r="C9" s="231" t="s">
        <v>98</v>
      </c>
      <c r="D9" s="231" t="s">
        <v>99</v>
      </c>
      <c r="E9" s="231" t="s">
        <v>100</v>
      </c>
      <c r="F9" s="231" t="s">
        <v>101</v>
      </c>
      <c r="G9" s="231" t="s">
        <v>102</v>
      </c>
      <c r="H9" s="10"/>
      <c r="I9" s="10"/>
      <c r="J9" s="233" t="s">
        <v>103</v>
      </c>
      <c r="K9" s="234"/>
    </row>
    <row r="10" spans="2:12" ht="26.25" thickBot="1" x14ac:dyDescent="0.3">
      <c r="B10" s="232"/>
      <c r="C10" s="232"/>
      <c r="D10" s="232"/>
      <c r="E10" s="232"/>
      <c r="F10" s="232"/>
      <c r="G10" s="232"/>
      <c r="H10" s="10" t="s">
        <v>104</v>
      </c>
      <c r="I10" s="10" t="s">
        <v>105</v>
      </c>
      <c r="J10" s="10" t="s">
        <v>106</v>
      </c>
      <c r="K10" s="10" t="s">
        <v>107</v>
      </c>
    </row>
    <row r="11" spans="2:12" ht="15.75" thickBot="1" x14ac:dyDescent="0.3">
      <c r="B11" s="6"/>
      <c r="C11" s="7"/>
      <c r="D11" s="7"/>
      <c r="E11" s="7"/>
      <c r="F11" s="7"/>
      <c r="G11" s="7"/>
      <c r="H11" s="7"/>
      <c r="I11" s="7"/>
      <c r="J11" s="7"/>
      <c r="K11" s="7"/>
    </row>
    <row r="12" spans="2:12" ht="15.75" thickBot="1" x14ac:dyDescent="0.3">
      <c r="B12" s="213"/>
      <c r="C12" s="214"/>
      <c r="D12" s="214"/>
      <c r="E12" s="214"/>
      <c r="F12" s="215"/>
      <c r="G12" s="216"/>
      <c r="H12" s="214"/>
      <c r="I12" s="214"/>
      <c r="J12" s="214"/>
      <c r="K12" s="214"/>
    </row>
    <row r="13" spans="2:12" ht="15.75" thickBot="1" x14ac:dyDescent="0.3">
      <c r="B13" s="8"/>
      <c r="C13" s="9"/>
      <c r="D13" s="9"/>
      <c r="E13" s="9"/>
      <c r="F13" s="9"/>
      <c r="G13" s="9"/>
      <c r="H13" s="9"/>
      <c r="I13" s="9"/>
      <c r="J13" s="9"/>
      <c r="K13" s="9"/>
    </row>
    <row r="14" spans="2:12" ht="15.75" thickBot="1" x14ac:dyDescent="0.3"/>
    <row r="15" spans="2:12" x14ac:dyDescent="0.25">
      <c r="B15" s="41"/>
      <c r="C15" s="42"/>
      <c r="D15" s="42"/>
      <c r="E15" s="34"/>
      <c r="F15" s="34"/>
      <c r="G15" s="34"/>
      <c r="H15" s="239" t="s">
        <v>95</v>
      </c>
      <c r="I15" s="240"/>
    </row>
    <row r="16" spans="2:12" ht="18" customHeight="1" x14ac:dyDescent="0.25">
      <c r="B16" s="251" t="s">
        <v>278</v>
      </c>
      <c r="C16" s="252"/>
      <c r="D16" s="252"/>
      <c r="E16" s="253"/>
      <c r="F16" s="253"/>
      <c r="G16" s="253"/>
      <c r="H16" s="249">
        <v>0</v>
      </c>
      <c r="I16" s="250"/>
      <c r="K16" s="221"/>
      <c r="L16" s="221"/>
    </row>
    <row r="17" spans="2:13" ht="18" customHeight="1" x14ac:dyDescent="0.25">
      <c r="B17" s="254" t="s">
        <v>108</v>
      </c>
      <c r="C17" s="253"/>
      <c r="D17" s="253"/>
      <c r="E17" s="253"/>
      <c r="F17" s="253"/>
      <c r="G17" s="253"/>
      <c r="H17" s="35"/>
      <c r="I17" s="36"/>
      <c r="M17" s="104"/>
    </row>
    <row r="18" spans="2:13" ht="18" customHeight="1" x14ac:dyDescent="0.25">
      <c r="B18" s="254" t="s">
        <v>109</v>
      </c>
      <c r="C18" s="253"/>
      <c r="D18" s="253"/>
      <c r="E18" s="253"/>
      <c r="F18" s="253"/>
      <c r="G18" s="253"/>
      <c r="H18" s="35"/>
      <c r="I18" s="36"/>
    </row>
    <row r="19" spans="2:13" ht="18" customHeight="1" x14ac:dyDescent="0.25">
      <c r="B19" s="254" t="s">
        <v>110</v>
      </c>
      <c r="C19" s="253"/>
      <c r="D19" s="253"/>
      <c r="E19" s="253"/>
      <c r="F19" s="253"/>
      <c r="G19" s="253"/>
      <c r="H19" s="35"/>
      <c r="I19" s="36"/>
    </row>
    <row r="20" spans="2:13" ht="18" customHeight="1" thickBot="1" x14ac:dyDescent="0.3">
      <c r="B20" s="245" t="s">
        <v>111</v>
      </c>
      <c r="C20" s="246"/>
      <c r="D20" s="246"/>
      <c r="E20" s="246"/>
      <c r="F20" s="246"/>
      <c r="G20" s="246"/>
      <c r="H20" s="39"/>
      <c r="I20" s="40"/>
    </row>
    <row r="22" spans="2:13" ht="15.75" thickBot="1" x14ac:dyDescent="0.3"/>
    <row r="23" spans="2:13" ht="15" customHeight="1" x14ac:dyDescent="0.25">
      <c r="B23" s="247"/>
      <c r="C23" s="34"/>
      <c r="D23" s="34"/>
      <c r="E23" s="34"/>
      <c r="F23" s="34"/>
      <c r="G23" s="34"/>
      <c r="H23" s="258" t="s">
        <v>279</v>
      </c>
      <c r="I23" s="259"/>
      <c r="J23" s="235" t="s">
        <v>493</v>
      </c>
    </row>
    <row r="24" spans="2:13" ht="33.6" customHeight="1" x14ac:dyDescent="0.25">
      <c r="B24" s="248"/>
      <c r="C24" s="38"/>
      <c r="D24" s="38"/>
      <c r="E24" s="38"/>
      <c r="F24" s="38"/>
      <c r="G24" s="38"/>
      <c r="H24" s="260"/>
      <c r="I24" s="261"/>
      <c r="J24" s="236"/>
    </row>
    <row r="25" spans="2:13" ht="17.25" customHeight="1" x14ac:dyDescent="0.25">
      <c r="B25" s="241" t="s">
        <v>113</v>
      </c>
      <c r="C25" s="242"/>
      <c r="D25" s="242"/>
      <c r="E25" s="242"/>
      <c r="F25" s="242"/>
      <c r="G25" s="242"/>
      <c r="H25" s="264"/>
      <c r="I25" s="265"/>
      <c r="J25" s="109"/>
    </row>
    <row r="26" spans="2:13" ht="21.6" customHeight="1" x14ac:dyDescent="0.25">
      <c r="B26" s="243" t="s">
        <v>114</v>
      </c>
      <c r="C26" s="244"/>
      <c r="D26" s="244"/>
      <c r="E26" s="244"/>
      <c r="F26" s="244"/>
      <c r="G26" s="244"/>
      <c r="H26" s="269">
        <v>3635939.9</v>
      </c>
      <c r="I26" s="270"/>
      <c r="J26" s="218">
        <v>13845283.07</v>
      </c>
    </row>
    <row r="27" spans="2:13" ht="21.6" customHeight="1" thickBot="1" x14ac:dyDescent="0.3">
      <c r="B27" s="256" t="s">
        <v>115</v>
      </c>
      <c r="C27" s="257"/>
      <c r="D27" s="257"/>
      <c r="E27" s="257"/>
      <c r="F27" s="257"/>
      <c r="G27" s="257"/>
      <c r="H27" s="266">
        <f>+H25/H26</f>
        <v>0</v>
      </c>
      <c r="I27" s="267"/>
      <c r="J27" s="106">
        <f>+J25/J26</f>
        <v>0</v>
      </c>
    </row>
    <row r="28" spans="2:13" ht="15.75" x14ac:dyDescent="0.25">
      <c r="B28" s="12"/>
      <c r="H28" s="12"/>
      <c r="J28" s="12"/>
    </row>
    <row r="29" spans="2:13" ht="16.5" thickBot="1" x14ac:dyDescent="0.3">
      <c r="B29" s="12"/>
      <c r="H29" s="12"/>
      <c r="J29" s="12"/>
    </row>
    <row r="30" spans="2:13" ht="21" customHeight="1" x14ac:dyDescent="0.25">
      <c r="B30" s="237"/>
      <c r="C30" s="34"/>
      <c r="D30" s="34"/>
      <c r="E30" s="34"/>
      <c r="F30" s="34"/>
      <c r="G30" s="34"/>
      <c r="H30" s="262" t="s">
        <v>112</v>
      </c>
      <c r="I30" s="262"/>
      <c r="J30" s="235" t="s">
        <v>493</v>
      </c>
    </row>
    <row r="31" spans="2:13" ht="21.75" customHeight="1" x14ac:dyDescent="0.25">
      <c r="B31" s="238"/>
      <c r="C31" s="38"/>
      <c r="D31" s="38"/>
      <c r="E31" s="38"/>
      <c r="F31" s="38"/>
      <c r="G31" s="38"/>
      <c r="H31" s="263"/>
      <c r="I31" s="263"/>
      <c r="J31" s="236"/>
      <c r="M31" s="104"/>
    </row>
    <row r="32" spans="2:13" ht="16.5" customHeight="1" x14ac:dyDescent="0.25">
      <c r="B32" s="241" t="s">
        <v>116</v>
      </c>
      <c r="C32" s="242"/>
      <c r="D32" s="242"/>
      <c r="E32" s="242"/>
      <c r="F32" s="242"/>
      <c r="G32" s="242"/>
      <c r="H32" s="268">
        <v>395539697.31999999</v>
      </c>
      <c r="I32" s="268"/>
      <c r="J32" s="109">
        <v>172182959.13</v>
      </c>
      <c r="K32" s="105"/>
    </row>
    <row r="33" spans="2:17" ht="19.5" customHeight="1" x14ac:dyDescent="0.25">
      <c r="B33" s="243" t="s">
        <v>117</v>
      </c>
      <c r="C33" s="244"/>
      <c r="D33" s="244"/>
      <c r="E33" s="244"/>
      <c r="F33" s="244"/>
      <c r="G33" s="244"/>
      <c r="H33" s="268">
        <v>3635939.9</v>
      </c>
      <c r="I33" s="268"/>
      <c r="J33" s="109">
        <v>13845283.07</v>
      </c>
      <c r="K33" s="38"/>
      <c r="M33" s="104"/>
    </row>
    <row r="34" spans="2:17" ht="24.6" customHeight="1" thickBot="1" x14ac:dyDescent="0.3">
      <c r="B34" s="256" t="s">
        <v>115</v>
      </c>
      <c r="C34" s="257"/>
      <c r="D34" s="257"/>
      <c r="E34" s="257"/>
      <c r="F34" s="257"/>
      <c r="G34" s="257"/>
      <c r="H34" s="255">
        <f>+H33/H32</f>
        <v>9.1923514242325151E-3</v>
      </c>
      <c r="I34" s="255"/>
      <c r="J34" s="219">
        <f>+J33/J32</f>
        <v>8.0410298091965426E-2</v>
      </c>
      <c r="K34" s="217"/>
      <c r="M34" s="104"/>
    </row>
    <row r="35" spans="2:17" ht="15.75" x14ac:dyDescent="0.25">
      <c r="K35" s="38"/>
      <c r="O35" s="12"/>
      <c r="P35" s="12"/>
      <c r="Q35" s="12"/>
    </row>
    <row r="36" spans="2:17" x14ac:dyDescent="0.25">
      <c r="M36" s="104"/>
    </row>
  </sheetData>
  <mergeCells count="36">
    <mergeCell ref="H34:I34"/>
    <mergeCell ref="B33:G33"/>
    <mergeCell ref="B34:G34"/>
    <mergeCell ref="H23:I24"/>
    <mergeCell ref="H30:I31"/>
    <mergeCell ref="H25:I25"/>
    <mergeCell ref="H27:I27"/>
    <mergeCell ref="H32:I32"/>
    <mergeCell ref="H26:I26"/>
    <mergeCell ref="H33:I33"/>
    <mergeCell ref="B27:G27"/>
    <mergeCell ref="B32:G32"/>
    <mergeCell ref="J23:J24"/>
    <mergeCell ref="B30:B31"/>
    <mergeCell ref="J30:J31"/>
    <mergeCell ref="H15:I15"/>
    <mergeCell ref="B25:G25"/>
    <mergeCell ref="B26:G26"/>
    <mergeCell ref="B20:G20"/>
    <mergeCell ref="B23:B24"/>
    <mergeCell ref="H16:I16"/>
    <mergeCell ref="B16:G16"/>
    <mergeCell ref="B17:G17"/>
    <mergeCell ref="B18:G18"/>
    <mergeCell ref="B19:G19"/>
    <mergeCell ref="K16:L16"/>
    <mergeCell ref="B6:K6"/>
    <mergeCell ref="B7:K7"/>
    <mergeCell ref="B8:K8"/>
    <mergeCell ref="B9:B10"/>
    <mergeCell ref="C9:C10"/>
    <mergeCell ref="D9:D10"/>
    <mergeCell ref="E9:E10"/>
    <mergeCell ref="F9:F10"/>
    <mergeCell ref="G9:G10"/>
    <mergeCell ref="J9:K9"/>
  </mergeCells>
  <pageMargins left="0.31496062992125984" right="0.31496062992125984" top="0.94488188976377963" bottom="0.55118110236220474" header="0.31496062992125984" footer="0"/>
  <pageSetup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O50"/>
  <sheetViews>
    <sheetView workbookViewId="0">
      <selection activeCell="B5" sqref="B5:D5"/>
    </sheetView>
  </sheetViews>
  <sheetFormatPr baseColWidth="10" defaultRowHeight="15" x14ac:dyDescent="0.25"/>
  <cols>
    <col min="2" max="2" width="61.140625" customWidth="1"/>
    <col min="3" max="3" width="47.5703125" customWidth="1"/>
    <col min="4" max="4" width="20.42578125" customWidth="1"/>
    <col min="6" max="6" width="13.7109375" bestFit="1" customWidth="1"/>
  </cols>
  <sheetData>
    <row r="4" spans="1:15" ht="15.75" thickBot="1" x14ac:dyDescent="0.3"/>
    <row r="5" spans="1:15" ht="43.5" customHeight="1" x14ac:dyDescent="0.25">
      <c r="A5" s="38"/>
      <c r="B5" s="323" t="s">
        <v>495</v>
      </c>
      <c r="C5" s="324"/>
      <c r="D5" s="325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5" ht="18" x14ac:dyDescent="0.25">
      <c r="A6" s="38"/>
      <c r="B6" s="248"/>
      <c r="C6" s="356"/>
      <c r="D6" s="357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8" x14ac:dyDescent="0.25">
      <c r="A7" s="38"/>
      <c r="B7" s="248" t="s">
        <v>149</v>
      </c>
      <c r="C7" s="356"/>
      <c r="D7" s="357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 ht="18.75" thickBot="1" x14ac:dyDescent="0.3">
      <c r="B8" s="28"/>
      <c r="C8" s="31"/>
      <c r="D8" s="29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s="4" customFormat="1" ht="12.75" thickBot="1" x14ac:dyDescent="0.25">
      <c r="B9" s="64" t="s">
        <v>86</v>
      </c>
      <c r="C9" s="366" t="s">
        <v>87</v>
      </c>
      <c r="D9" s="367"/>
    </row>
    <row r="10" spans="1:15" s="4" customFormat="1" ht="48" customHeight="1" x14ac:dyDescent="0.2">
      <c r="B10" s="65" t="s">
        <v>88</v>
      </c>
      <c r="C10" s="368" t="s">
        <v>461</v>
      </c>
      <c r="D10" s="369"/>
      <c r="F10" s="190"/>
      <c r="G10" s="190"/>
      <c r="H10" s="190"/>
    </row>
    <row r="11" spans="1:15" s="4" customFormat="1" ht="57" customHeight="1" x14ac:dyDescent="0.25">
      <c r="B11" s="66" t="s">
        <v>89</v>
      </c>
      <c r="C11" s="370" t="s">
        <v>462</v>
      </c>
      <c r="D11" s="371"/>
      <c r="E11"/>
      <c r="F11" s="190"/>
      <c r="G11" s="190"/>
      <c r="H11" s="190"/>
    </row>
    <row r="12" spans="1:15" s="4" customFormat="1" ht="96" customHeight="1" x14ac:dyDescent="0.25">
      <c r="B12" s="66" t="s">
        <v>90</v>
      </c>
      <c r="C12" s="372" t="s">
        <v>463</v>
      </c>
      <c r="D12" s="373"/>
      <c r="E12"/>
      <c r="F12" s="190"/>
      <c r="G12" s="190"/>
      <c r="H12" s="190"/>
    </row>
    <row r="13" spans="1:15" s="4" customFormat="1" ht="33" customHeight="1" x14ac:dyDescent="0.25">
      <c r="B13" s="66" t="s">
        <v>91</v>
      </c>
      <c r="C13" s="370" t="s">
        <v>464</v>
      </c>
      <c r="D13" s="371"/>
      <c r="E13"/>
      <c r="F13"/>
      <c r="G13"/>
      <c r="H13"/>
    </row>
    <row r="14" spans="1:15" s="4" customFormat="1" ht="23.25" customHeight="1" x14ac:dyDescent="0.25">
      <c r="B14" s="66" t="s">
        <v>92</v>
      </c>
      <c r="C14" s="370" t="s">
        <v>465</v>
      </c>
      <c r="D14" s="371"/>
      <c r="E14"/>
      <c r="F14"/>
      <c r="G14"/>
      <c r="H14"/>
    </row>
    <row r="15" spans="1:15" s="4" customFormat="1" ht="51.75" customHeight="1" thickBot="1" x14ac:dyDescent="0.3">
      <c r="B15" s="67" t="s">
        <v>93</v>
      </c>
      <c r="C15" s="358" t="s">
        <v>466</v>
      </c>
      <c r="D15" s="359"/>
      <c r="E15"/>
      <c r="F15"/>
      <c r="G15"/>
      <c r="H15"/>
    </row>
    <row r="16" spans="1:15" s="4" customFormat="1" ht="15.75" thickBot="1" x14ac:dyDescent="0.3">
      <c r="E16"/>
      <c r="F16"/>
      <c r="G16"/>
      <c r="H16"/>
    </row>
    <row r="17" spans="2:8" s="4" customFormat="1" x14ac:dyDescent="0.25">
      <c r="B17" s="360" t="s">
        <v>94</v>
      </c>
      <c r="C17" s="361"/>
      <c r="D17" s="68" t="s">
        <v>95</v>
      </c>
      <c r="E17"/>
      <c r="F17"/>
      <c r="G17"/>
      <c r="H17"/>
    </row>
    <row r="18" spans="2:8" s="4" customFormat="1" x14ac:dyDescent="0.25">
      <c r="B18" s="362" t="s">
        <v>30</v>
      </c>
      <c r="C18" s="363"/>
      <c r="D18" s="117">
        <f>D19+D20+D21+D22+D23+D24+D25+D26+D27+D28+D29+D30+D31+D32+D33+D34</f>
        <v>580078873</v>
      </c>
      <c r="E18"/>
      <c r="F18" s="104"/>
      <c r="G18"/>
      <c r="H18"/>
    </row>
    <row r="19" spans="2:8" s="4" customFormat="1" x14ac:dyDescent="0.25">
      <c r="B19" s="165" t="s">
        <v>446</v>
      </c>
      <c r="C19" s="167"/>
      <c r="D19" s="127">
        <v>0</v>
      </c>
      <c r="E19"/>
      <c r="F19" s="104"/>
      <c r="G19"/>
      <c r="H19"/>
    </row>
    <row r="20" spans="2:8" s="4" customFormat="1" x14ac:dyDescent="0.25">
      <c r="B20" s="165" t="s">
        <v>447</v>
      </c>
      <c r="C20" s="167"/>
      <c r="D20" s="127">
        <v>0</v>
      </c>
      <c r="E20"/>
      <c r="F20" s="104"/>
      <c r="G20"/>
      <c r="H20"/>
    </row>
    <row r="21" spans="2:8" s="4" customFormat="1" x14ac:dyDescent="0.25">
      <c r="B21" s="165" t="s">
        <v>448</v>
      </c>
      <c r="C21" s="167"/>
      <c r="D21" s="127">
        <v>1220000</v>
      </c>
      <c r="E21"/>
      <c r="F21" s="104"/>
      <c r="G21"/>
      <c r="H21"/>
    </row>
    <row r="22" spans="2:8" s="4" customFormat="1" x14ac:dyDescent="0.25">
      <c r="B22" s="165" t="s">
        <v>449</v>
      </c>
      <c r="C22" s="167"/>
      <c r="D22" s="127">
        <v>361432267</v>
      </c>
      <c r="E22"/>
      <c r="F22" s="104"/>
      <c r="G22"/>
      <c r="H22"/>
    </row>
    <row r="23" spans="2:8" s="4" customFormat="1" x14ac:dyDescent="0.25">
      <c r="B23" s="165" t="s">
        <v>450</v>
      </c>
      <c r="C23" s="167"/>
      <c r="D23" s="127">
        <v>0</v>
      </c>
      <c r="E23"/>
      <c r="F23" s="104"/>
      <c r="G23"/>
      <c r="H23"/>
    </row>
    <row r="24" spans="2:8" s="4" customFormat="1" x14ac:dyDescent="0.25">
      <c r="B24" s="165" t="s">
        <v>451</v>
      </c>
      <c r="C24" s="167"/>
      <c r="D24" s="127">
        <v>118440</v>
      </c>
      <c r="E24"/>
      <c r="F24" s="104"/>
      <c r="G24"/>
      <c r="H24"/>
    </row>
    <row r="25" spans="2:8" s="4" customFormat="1" x14ac:dyDescent="0.25">
      <c r="B25" s="165" t="s">
        <v>452</v>
      </c>
      <c r="C25" s="167"/>
      <c r="D25" s="127">
        <v>0</v>
      </c>
      <c r="E25"/>
      <c r="F25" s="104"/>
      <c r="G25"/>
      <c r="H25"/>
    </row>
    <row r="26" spans="2:8" s="4" customFormat="1" x14ac:dyDescent="0.25">
      <c r="B26" s="165" t="s">
        <v>453</v>
      </c>
      <c r="C26" s="168"/>
      <c r="D26" s="127">
        <v>0</v>
      </c>
      <c r="E26"/>
      <c r="F26" s="104"/>
      <c r="G26"/>
      <c r="H26"/>
    </row>
    <row r="27" spans="2:8" s="4" customFormat="1" x14ac:dyDescent="0.25">
      <c r="B27" s="165" t="s">
        <v>265</v>
      </c>
      <c r="C27" s="169"/>
      <c r="D27" s="127">
        <v>0</v>
      </c>
      <c r="E27"/>
      <c r="F27" s="104"/>
      <c r="G27"/>
      <c r="H27"/>
    </row>
    <row r="28" spans="2:8" s="4" customFormat="1" ht="12" x14ac:dyDescent="0.2">
      <c r="B28" s="165" t="s">
        <v>454</v>
      </c>
      <c r="C28" s="169"/>
      <c r="D28" s="127">
        <v>287716</v>
      </c>
      <c r="F28" s="115"/>
    </row>
    <row r="29" spans="2:8" s="4" customFormat="1" ht="12" x14ac:dyDescent="0.2">
      <c r="B29" s="165" t="s">
        <v>455</v>
      </c>
      <c r="C29" s="169"/>
      <c r="D29" s="127">
        <v>15664000</v>
      </c>
      <c r="F29" s="115"/>
    </row>
    <row r="30" spans="2:8" s="4" customFormat="1" ht="12" x14ac:dyDescent="0.2">
      <c r="B30" s="165" t="s">
        <v>456</v>
      </c>
      <c r="C30" s="169"/>
      <c r="D30" s="127">
        <v>0</v>
      </c>
      <c r="F30" s="115"/>
    </row>
    <row r="31" spans="2:8" s="4" customFormat="1" ht="12" x14ac:dyDescent="0.2">
      <c r="B31" s="165" t="s">
        <v>457</v>
      </c>
      <c r="C31" s="169"/>
      <c r="D31" s="127">
        <v>0</v>
      </c>
      <c r="F31" s="115"/>
    </row>
    <row r="32" spans="2:8" s="4" customFormat="1" ht="12" x14ac:dyDescent="0.2">
      <c r="B32" s="165" t="s">
        <v>458</v>
      </c>
      <c r="C32" s="169"/>
      <c r="D32" s="127">
        <v>0</v>
      </c>
      <c r="F32" s="115"/>
    </row>
    <row r="33" spans="2:6" s="4" customFormat="1" ht="12" x14ac:dyDescent="0.2">
      <c r="B33" s="165" t="s">
        <v>459</v>
      </c>
      <c r="C33" s="170"/>
      <c r="D33" s="127">
        <v>48000000</v>
      </c>
      <c r="F33" s="115"/>
    </row>
    <row r="34" spans="2:6" s="4" customFormat="1" ht="12" x14ac:dyDescent="0.2">
      <c r="B34" s="165" t="s">
        <v>460</v>
      </c>
      <c r="C34" s="169"/>
      <c r="D34" s="127">
        <v>153356450</v>
      </c>
      <c r="F34" s="115"/>
    </row>
    <row r="35" spans="2:6" s="4" customFormat="1" ht="12.75" thickBot="1" x14ac:dyDescent="0.25">
      <c r="B35" s="364"/>
      <c r="C35" s="365"/>
      <c r="D35" s="166"/>
      <c r="F35" s="115"/>
    </row>
    <row r="36" spans="2:6" s="4" customFormat="1" ht="12" x14ac:dyDescent="0.2"/>
    <row r="37" spans="2:6" s="4" customFormat="1" ht="12.75" thickBot="1" x14ac:dyDescent="0.25"/>
    <row r="38" spans="2:6" s="4" customFormat="1" ht="12" x14ac:dyDescent="0.2">
      <c r="B38" s="360" t="s">
        <v>91</v>
      </c>
      <c r="C38" s="361"/>
      <c r="D38" s="68" t="s">
        <v>95</v>
      </c>
    </row>
    <row r="39" spans="2:6" s="4" customFormat="1" ht="12" x14ac:dyDescent="0.2">
      <c r="B39" s="362"/>
      <c r="C39" s="363"/>
      <c r="D39" s="69"/>
    </row>
    <row r="40" spans="2:6" s="4" customFormat="1" ht="12" x14ac:dyDescent="0.2">
      <c r="B40" s="362" t="s">
        <v>30</v>
      </c>
      <c r="C40" s="378"/>
      <c r="D40" s="98">
        <f>D41+D42+D43+D44+D45+D46+D47+D48+D49</f>
        <v>580078873</v>
      </c>
      <c r="F40" s="115"/>
    </row>
    <row r="41" spans="2:6" s="4" customFormat="1" ht="12" x14ac:dyDescent="0.2">
      <c r="B41" s="374" t="s">
        <v>16</v>
      </c>
      <c r="C41" s="375"/>
      <c r="D41" s="171">
        <v>169218070</v>
      </c>
      <c r="F41" s="115"/>
    </row>
    <row r="42" spans="2:6" s="4" customFormat="1" ht="12" x14ac:dyDescent="0.2">
      <c r="B42" s="374" t="s">
        <v>17</v>
      </c>
      <c r="C42" s="375"/>
      <c r="D42" s="171">
        <v>20839796</v>
      </c>
      <c r="F42" s="115"/>
    </row>
    <row r="43" spans="2:6" s="4" customFormat="1" ht="12" x14ac:dyDescent="0.2">
      <c r="B43" s="374" t="s">
        <v>18</v>
      </c>
      <c r="C43" s="375"/>
      <c r="D43" s="171">
        <v>268780857</v>
      </c>
      <c r="F43" s="115"/>
    </row>
    <row r="44" spans="2:6" s="4" customFormat="1" ht="12" x14ac:dyDescent="0.2">
      <c r="B44" s="374" t="s">
        <v>19</v>
      </c>
      <c r="C44" s="375"/>
      <c r="D44" s="171">
        <v>17310000</v>
      </c>
      <c r="F44" s="115"/>
    </row>
    <row r="45" spans="2:6" s="4" customFormat="1" ht="12" x14ac:dyDescent="0.2">
      <c r="B45" s="374" t="s">
        <v>20</v>
      </c>
      <c r="C45" s="375"/>
      <c r="D45" s="171">
        <v>4818150</v>
      </c>
      <c r="F45" s="115"/>
    </row>
    <row r="46" spans="2:6" s="4" customFormat="1" ht="12" x14ac:dyDescent="0.2">
      <c r="B46" s="374" t="s">
        <v>21</v>
      </c>
      <c r="C46" s="375"/>
      <c r="D46" s="171">
        <v>48712000</v>
      </c>
      <c r="E46" s="115"/>
      <c r="F46" s="115"/>
    </row>
    <row r="47" spans="2:6" s="4" customFormat="1" ht="12" x14ac:dyDescent="0.2">
      <c r="B47" s="374" t="s">
        <v>82</v>
      </c>
      <c r="C47" s="375"/>
      <c r="D47" s="171">
        <v>0</v>
      </c>
    </row>
    <row r="48" spans="2:6" s="4" customFormat="1" ht="12" x14ac:dyDescent="0.2">
      <c r="B48" s="374" t="s">
        <v>73</v>
      </c>
      <c r="C48" s="375"/>
      <c r="D48" s="171">
        <v>0</v>
      </c>
    </row>
    <row r="49" spans="2:6" s="4" customFormat="1" ht="12" x14ac:dyDescent="0.2">
      <c r="B49" s="374" t="s">
        <v>84</v>
      </c>
      <c r="C49" s="375"/>
      <c r="D49" s="171">
        <v>50400000</v>
      </c>
      <c r="F49" s="115"/>
    </row>
    <row r="50" spans="2:6" s="4" customFormat="1" ht="15.75" customHeight="1" thickBot="1" x14ac:dyDescent="0.25">
      <c r="B50" s="376"/>
      <c r="C50" s="377"/>
      <c r="D50" s="70"/>
    </row>
  </sheetData>
  <mergeCells count="26">
    <mergeCell ref="B49:C49"/>
    <mergeCell ref="B50:C50"/>
    <mergeCell ref="B5:D5"/>
    <mergeCell ref="B7:D7"/>
    <mergeCell ref="B43:C43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C14:D14"/>
    <mergeCell ref="B6:D6"/>
    <mergeCell ref="C15:D15"/>
    <mergeCell ref="B17:C17"/>
    <mergeCell ref="B18:C18"/>
    <mergeCell ref="B35:C35"/>
    <mergeCell ref="C9:D9"/>
    <mergeCell ref="C10:D10"/>
    <mergeCell ref="C11:D11"/>
    <mergeCell ref="C12:D12"/>
    <mergeCell ref="C13:D1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4:J220"/>
  <sheetViews>
    <sheetView tabSelected="1" zoomScaleNormal="100" workbookViewId="0">
      <selection activeCell="C13" sqref="C13"/>
    </sheetView>
  </sheetViews>
  <sheetFormatPr baseColWidth="10" defaultRowHeight="15" x14ac:dyDescent="0.25"/>
  <cols>
    <col min="2" max="2" width="59.140625" customWidth="1"/>
    <col min="3" max="3" width="16.85546875" customWidth="1"/>
    <col min="4" max="4" width="19" customWidth="1"/>
    <col min="5" max="5" width="18.5703125" customWidth="1"/>
    <col min="6" max="6" width="14.42578125" customWidth="1"/>
    <col min="7" max="7" width="39" customWidth="1"/>
  </cols>
  <sheetData>
    <row r="4" spans="2:7" ht="15.75" thickBot="1" x14ac:dyDescent="0.3"/>
    <row r="5" spans="2:7" x14ac:dyDescent="0.25">
      <c r="B5" s="71"/>
      <c r="C5" s="34"/>
      <c r="D5" s="34"/>
      <c r="E5" s="72"/>
    </row>
    <row r="6" spans="2:7" ht="39.75" customHeight="1" x14ac:dyDescent="0.25">
      <c r="B6" s="396" t="s">
        <v>495</v>
      </c>
      <c r="C6" s="397"/>
      <c r="D6" s="397"/>
      <c r="E6" s="398"/>
      <c r="F6" s="63"/>
    </row>
    <row r="7" spans="2:7" ht="15.75" x14ac:dyDescent="0.25">
      <c r="B7" s="399"/>
      <c r="C7" s="400"/>
      <c r="D7" s="400"/>
      <c r="E7" s="401"/>
    </row>
    <row r="8" spans="2:7" ht="15.75" x14ac:dyDescent="0.25">
      <c r="B8" s="399" t="s">
        <v>283</v>
      </c>
      <c r="C8" s="400"/>
      <c r="D8" s="400"/>
      <c r="E8" s="401"/>
    </row>
    <row r="9" spans="2:7" ht="15.75" thickBot="1" x14ac:dyDescent="0.3">
      <c r="B9" s="73"/>
      <c r="C9" s="38"/>
      <c r="D9" s="38"/>
      <c r="E9" s="37"/>
    </row>
    <row r="10" spans="2:7" s="5" customFormat="1" ht="15" customHeight="1" x14ac:dyDescent="0.2">
      <c r="B10" s="402" t="s">
        <v>126</v>
      </c>
      <c r="C10" s="403"/>
      <c r="D10" s="404"/>
      <c r="E10" s="75" t="s">
        <v>95</v>
      </c>
      <c r="G10" s="5" t="s">
        <v>147</v>
      </c>
    </row>
    <row r="11" spans="2:7" s="5" customFormat="1" ht="15" customHeight="1" x14ac:dyDescent="0.2">
      <c r="B11" s="405" t="s">
        <v>387</v>
      </c>
      <c r="C11" s="406"/>
      <c r="D11" s="407"/>
      <c r="E11" s="210">
        <f>E12+E25+E55+E92+E96+E106+E110</f>
        <v>580078873</v>
      </c>
    </row>
    <row r="12" spans="2:7" s="5" customFormat="1" ht="15" customHeight="1" x14ac:dyDescent="0.2">
      <c r="B12" s="149" t="s">
        <v>205</v>
      </c>
      <c r="C12" s="142"/>
      <c r="D12" s="143"/>
      <c r="E12" s="211">
        <f>E13+E14+E15+E16+E17+E18+E19+E20+E21+E22+E23+E24</f>
        <v>169218070</v>
      </c>
      <c r="G12" s="102"/>
    </row>
    <row r="13" spans="2:7" s="5" customFormat="1" ht="12" customHeight="1" x14ac:dyDescent="0.2">
      <c r="B13" s="147" t="s">
        <v>294</v>
      </c>
      <c r="C13" s="145"/>
      <c r="D13" s="146"/>
      <c r="E13" s="209">
        <v>75356711</v>
      </c>
      <c r="G13" s="132"/>
    </row>
    <row r="14" spans="2:7" s="5" customFormat="1" ht="12" customHeight="1" x14ac:dyDescent="0.2">
      <c r="B14" s="148" t="s">
        <v>295</v>
      </c>
      <c r="C14" s="140"/>
      <c r="D14" s="141"/>
      <c r="E14" s="212">
        <v>10529318</v>
      </c>
      <c r="G14" s="133"/>
    </row>
    <row r="15" spans="2:7" s="5" customFormat="1" ht="12" customHeight="1" x14ac:dyDescent="0.2">
      <c r="B15" s="148" t="s">
        <v>296</v>
      </c>
      <c r="C15" s="140"/>
      <c r="D15" s="141"/>
      <c r="E15" s="212">
        <v>18787601</v>
      </c>
      <c r="G15" s="102"/>
    </row>
    <row r="16" spans="2:7" s="5" customFormat="1" ht="12" customHeight="1" x14ac:dyDescent="0.2">
      <c r="B16" s="148" t="s">
        <v>297</v>
      </c>
      <c r="C16" s="140"/>
      <c r="D16" s="141"/>
      <c r="E16" s="212">
        <v>2258508</v>
      </c>
      <c r="G16" s="102"/>
    </row>
    <row r="17" spans="2:10" s="5" customFormat="1" ht="12" customHeight="1" x14ac:dyDescent="0.2">
      <c r="B17" s="148" t="s">
        <v>298</v>
      </c>
      <c r="C17" s="140"/>
      <c r="D17" s="141"/>
      <c r="E17" s="212">
        <v>14779670</v>
      </c>
      <c r="G17" s="102"/>
    </row>
    <row r="18" spans="2:10" s="5" customFormat="1" ht="12" customHeight="1" x14ac:dyDescent="0.2">
      <c r="B18" s="148" t="s">
        <v>299</v>
      </c>
      <c r="C18" s="140"/>
      <c r="D18" s="141"/>
      <c r="E18" s="212">
        <v>1150379</v>
      </c>
      <c r="G18" s="102"/>
    </row>
    <row r="19" spans="2:10" s="5" customFormat="1" ht="12" customHeight="1" x14ac:dyDescent="0.2">
      <c r="B19" s="148" t="s">
        <v>300</v>
      </c>
      <c r="C19" s="140"/>
      <c r="D19" s="141"/>
      <c r="E19" s="212">
        <v>8586132</v>
      </c>
    </row>
    <row r="20" spans="2:10" s="5" customFormat="1" ht="12" customHeight="1" x14ac:dyDescent="0.2">
      <c r="B20" s="148" t="s">
        <v>301</v>
      </c>
      <c r="C20" s="140"/>
      <c r="D20" s="141"/>
      <c r="E20" s="212">
        <v>12260503</v>
      </c>
    </row>
    <row r="21" spans="2:10" s="5" customFormat="1" ht="12" customHeight="1" x14ac:dyDescent="0.2">
      <c r="B21" s="148" t="s">
        <v>302</v>
      </c>
      <c r="C21" s="140"/>
      <c r="D21" s="141"/>
      <c r="E21" s="212">
        <v>16172652</v>
      </c>
    </row>
    <row r="22" spans="2:10" s="5" customFormat="1" ht="12" customHeight="1" x14ac:dyDescent="0.2">
      <c r="B22" s="148" t="s">
        <v>303</v>
      </c>
      <c r="C22" s="140"/>
      <c r="D22" s="141"/>
      <c r="E22" s="212">
        <v>3712860</v>
      </c>
    </row>
    <row r="23" spans="2:10" s="5" customFormat="1" x14ac:dyDescent="0.25">
      <c r="B23" s="148" t="s">
        <v>304</v>
      </c>
      <c r="C23" s="140"/>
      <c r="D23" s="141"/>
      <c r="E23" s="212">
        <v>4766144</v>
      </c>
      <c r="G23"/>
      <c r="H23"/>
      <c r="I23"/>
      <c r="J23"/>
    </row>
    <row r="24" spans="2:10" s="5" customFormat="1" x14ac:dyDescent="0.25">
      <c r="B24" s="148" t="s">
        <v>305</v>
      </c>
      <c r="C24" s="140"/>
      <c r="D24" s="141"/>
      <c r="E24" s="212">
        <v>857592</v>
      </c>
      <c r="G24"/>
      <c r="H24"/>
      <c r="I24"/>
      <c r="J24"/>
    </row>
    <row r="25" spans="2:10" s="5" customFormat="1" x14ac:dyDescent="0.25">
      <c r="B25" s="148" t="s">
        <v>213</v>
      </c>
      <c r="C25" s="140"/>
      <c r="D25" s="141"/>
      <c r="E25" s="212">
        <f>E26+E27+E28+E29+E30+E31+E32+E33+E34+E35+E36+E37+E38+E39+E40+E41+E42+E43+E44+E45+E46+E47+E48+E49+E50+E51+E52+E53+E54</f>
        <v>20839796</v>
      </c>
      <c r="G25"/>
      <c r="H25"/>
      <c r="I25"/>
      <c r="J25"/>
    </row>
    <row r="26" spans="2:10" s="5" customFormat="1" x14ac:dyDescent="0.25">
      <c r="B26" s="148" t="s">
        <v>306</v>
      </c>
      <c r="C26" s="140"/>
      <c r="D26" s="141"/>
      <c r="E26" s="212">
        <v>823301</v>
      </c>
      <c r="G26"/>
      <c r="H26"/>
      <c r="I26"/>
      <c r="J26"/>
    </row>
    <row r="27" spans="2:10" s="5" customFormat="1" x14ac:dyDescent="0.25">
      <c r="B27" s="148" t="s">
        <v>307</v>
      </c>
      <c r="C27" s="140"/>
      <c r="D27" s="141"/>
      <c r="E27" s="212">
        <v>297700</v>
      </c>
      <c r="G27"/>
      <c r="H27"/>
      <c r="I27"/>
      <c r="J27"/>
    </row>
    <row r="28" spans="2:10" s="5" customFormat="1" x14ac:dyDescent="0.25">
      <c r="B28" s="148" t="s">
        <v>308</v>
      </c>
      <c r="C28" s="140"/>
      <c r="D28" s="141"/>
      <c r="E28" s="212">
        <v>147250</v>
      </c>
      <c r="G28"/>
      <c r="H28"/>
      <c r="I28"/>
      <c r="J28"/>
    </row>
    <row r="29" spans="2:10" x14ac:dyDescent="0.25">
      <c r="B29" s="148" t="s">
        <v>309</v>
      </c>
      <c r="C29" s="140"/>
      <c r="D29" s="141"/>
      <c r="E29" s="212">
        <v>26000</v>
      </c>
    </row>
    <row r="30" spans="2:10" x14ac:dyDescent="0.25">
      <c r="B30" s="148" t="s">
        <v>310</v>
      </c>
      <c r="C30" s="140"/>
      <c r="D30" s="141"/>
      <c r="E30" s="212">
        <v>2000</v>
      </c>
    </row>
    <row r="31" spans="2:10" ht="24.75" customHeight="1" x14ac:dyDescent="0.25">
      <c r="B31" s="148" t="s">
        <v>311</v>
      </c>
      <c r="C31" s="140"/>
      <c r="D31" s="141"/>
      <c r="E31" s="212">
        <v>1100045</v>
      </c>
    </row>
    <row r="32" spans="2:10" x14ac:dyDescent="0.25">
      <c r="B32" s="148" t="s">
        <v>312</v>
      </c>
      <c r="C32" s="140"/>
      <c r="D32" s="141"/>
      <c r="E32" s="212">
        <v>29000</v>
      </c>
    </row>
    <row r="33" spans="2:5" x14ac:dyDescent="0.25">
      <c r="B33" s="148" t="s">
        <v>313</v>
      </c>
      <c r="C33" s="140"/>
      <c r="D33" s="141"/>
      <c r="E33" s="212">
        <v>260000</v>
      </c>
    </row>
    <row r="34" spans="2:5" x14ac:dyDescent="0.25">
      <c r="B34" s="148" t="s">
        <v>314</v>
      </c>
      <c r="C34" s="140"/>
      <c r="D34" s="141"/>
      <c r="E34" s="212">
        <v>20000</v>
      </c>
    </row>
    <row r="35" spans="2:5" x14ac:dyDescent="0.25">
      <c r="B35" s="148" t="s">
        <v>315</v>
      </c>
      <c r="C35" s="140"/>
      <c r="D35" s="141"/>
      <c r="E35" s="212">
        <v>150000</v>
      </c>
    </row>
    <row r="36" spans="2:5" x14ac:dyDescent="0.25">
      <c r="B36" s="148" t="s">
        <v>316</v>
      </c>
      <c r="C36" s="140"/>
      <c r="D36" s="141"/>
      <c r="E36" s="212">
        <v>465000</v>
      </c>
    </row>
    <row r="37" spans="2:5" x14ac:dyDescent="0.25">
      <c r="B37" s="148" t="s">
        <v>317</v>
      </c>
      <c r="C37" s="140"/>
      <c r="D37" s="141"/>
      <c r="E37" s="212">
        <v>14000</v>
      </c>
    </row>
    <row r="38" spans="2:5" x14ac:dyDescent="0.25">
      <c r="B38" s="148" t="s">
        <v>318</v>
      </c>
      <c r="C38" s="140"/>
      <c r="D38" s="141"/>
      <c r="E38" s="212">
        <v>100000</v>
      </c>
    </row>
    <row r="39" spans="2:5" x14ac:dyDescent="0.25">
      <c r="B39" s="148" t="s">
        <v>319</v>
      </c>
      <c r="C39" s="140"/>
      <c r="D39" s="141"/>
      <c r="E39" s="212">
        <v>150000</v>
      </c>
    </row>
    <row r="40" spans="2:5" x14ac:dyDescent="0.25">
      <c r="B40" s="148" t="s">
        <v>320</v>
      </c>
      <c r="C40" s="140"/>
      <c r="D40" s="141"/>
      <c r="E40" s="212">
        <v>60000</v>
      </c>
    </row>
    <row r="41" spans="2:5" x14ac:dyDescent="0.25">
      <c r="B41" s="148" t="s">
        <v>321</v>
      </c>
      <c r="C41" s="140"/>
      <c r="D41" s="141"/>
      <c r="E41" s="212">
        <v>255500</v>
      </c>
    </row>
    <row r="42" spans="2:5" x14ac:dyDescent="0.25">
      <c r="B42" s="148" t="s">
        <v>322</v>
      </c>
      <c r="C42" s="140"/>
      <c r="D42" s="141"/>
      <c r="E42" s="212">
        <v>120000</v>
      </c>
    </row>
    <row r="43" spans="2:5" x14ac:dyDescent="0.25">
      <c r="B43" s="148" t="s">
        <v>323</v>
      </c>
      <c r="C43" s="140"/>
      <c r="D43" s="141"/>
      <c r="E43" s="212">
        <v>120000</v>
      </c>
    </row>
    <row r="44" spans="2:5" x14ac:dyDescent="0.25">
      <c r="B44" s="148" t="s">
        <v>324</v>
      </c>
      <c r="C44" s="140"/>
      <c r="D44" s="141"/>
      <c r="E44" s="212">
        <v>10000</v>
      </c>
    </row>
    <row r="45" spans="2:5" x14ac:dyDescent="0.25">
      <c r="B45" s="148" t="s">
        <v>325</v>
      </c>
      <c r="C45" s="140"/>
      <c r="D45" s="141"/>
      <c r="E45" s="212">
        <v>9600000</v>
      </c>
    </row>
    <row r="46" spans="2:5" x14ac:dyDescent="0.25">
      <c r="B46" s="148" t="s">
        <v>326</v>
      </c>
      <c r="C46" s="140"/>
      <c r="D46" s="141"/>
      <c r="E46" s="212">
        <v>690000</v>
      </c>
    </row>
    <row r="47" spans="2:5" x14ac:dyDescent="0.25">
      <c r="B47" s="148" t="s">
        <v>327</v>
      </c>
      <c r="C47" s="140"/>
      <c r="D47" s="141"/>
      <c r="E47" s="212">
        <v>450000</v>
      </c>
    </row>
    <row r="48" spans="2:5" x14ac:dyDescent="0.25">
      <c r="B48" s="148" t="s">
        <v>328</v>
      </c>
      <c r="C48" s="140"/>
      <c r="D48" s="141"/>
      <c r="E48" s="212">
        <v>205000</v>
      </c>
    </row>
    <row r="49" spans="2:5" x14ac:dyDescent="0.25">
      <c r="B49" s="148" t="s">
        <v>329</v>
      </c>
      <c r="C49" s="140"/>
      <c r="D49" s="141"/>
      <c r="E49" s="212">
        <v>10000</v>
      </c>
    </row>
    <row r="50" spans="2:5" x14ac:dyDescent="0.25">
      <c r="B50" s="148" t="s">
        <v>330</v>
      </c>
      <c r="C50" s="140"/>
      <c r="D50" s="141"/>
      <c r="E50" s="212">
        <v>40000</v>
      </c>
    </row>
    <row r="51" spans="2:5" x14ac:dyDescent="0.25">
      <c r="B51" s="148" t="s">
        <v>331</v>
      </c>
      <c r="C51" s="140"/>
      <c r="D51" s="141"/>
      <c r="E51" s="212">
        <v>1655000</v>
      </c>
    </row>
    <row r="52" spans="2:5" x14ac:dyDescent="0.25">
      <c r="B52" s="148" t="s">
        <v>332</v>
      </c>
      <c r="C52" s="140"/>
      <c r="D52" s="141"/>
      <c r="E52" s="212">
        <v>10000</v>
      </c>
    </row>
    <row r="53" spans="2:5" x14ac:dyDescent="0.25">
      <c r="B53" s="148" t="s">
        <v>333</v>
      </c>
      <c r="C53" s="140"/>
      <c r="D53" s="141"/>
      <c r="E53" s="212">
        <v>4000000</v>
      </c>
    </row>
    <row r="54" spans="2:5" x14ac:dyDescent="0.25">
      <c r="B54" s="148" t="s">
        <v>334</v>
      </c>
      <c r="C54" s="140"/>
      <c r="D54" s="141"/>
      <c r="E54" s="212">
        <v>30000</v>
      </c>
    </row>
    <row r="55" spans="2:5" x14ac:dyDescent="0.25">
      <c r="B55" s="148" t="s">
        <v>223</v>
      </c>
      <c r="C55" s="140"/>
      <c r="D55" s="141"/>
      <c r="E55" s="212">
        <f>E56+E57+E58+E59+E60+E61+E62+E63+E64+E65+E66+E67+E68+E69+E70+E71+E72+E73+E74+E75+E76+E77++E78+E79+E80+E81+E82+E83+E84+E85+E86+E87+E88+E89+E90+E91</f>
        <v>268780857</v>
      </c>
    </row>
    <row r="56" spans="2:5" x14ac:dyDescent="0.25">
      <c r="B56" s="148" t="s">
        <v>335</v>
      </c>
      <c r="C56" s="140"/>
      <c r="D56" s="141"/>
      <c r="E56" s="212">
        <v>60010128</v>
      </c>
    </row>
    <row r="57" spans="2:5" x14ac:dyDescent="0.25">
      <c r="B57" s="148" t="s">
        <v>336</v>
      </c>
      <c r="C57" s="140"/>
      <c r="D57" s="141"/>
      <c r="E57" s="212">
        <v>156999996</v>
      </c>
    </row>
    <row r="58" spans="2:5" x14ac:dyDescent="0.25">
      <c r="B58" s="148" t="s">
        <v>337</v>
      </c>
      <c r="C58" s="140"/>
      <c r="D58" s="141"/>
      <c r="E58" s="212">
        <v>550000</v>
      </c>
    </row>
    <row r="59" spans="2:5" x14ac:dyDescent="0.25">
      <c r="B59" s="148" t="s">
        <v>338</v>
      </c>
      <c r="C59" s="140"/>
      <c r="D59" s="141"/>
      <c r="E59" s="212">
        <v>885000</v>
      </c>
    </row>
    <row r="60" spans="2:5" x14ac:dyDescent="0.25">
      <c r="B60" s="148" t="s">
        <v>339</v>
      </c>
      <c r="C60" s="140"/>
      <c r="D60" s="141"/>
      <c r="E60" s="212">
        <v>300000</v>
      </c>
    </row>
    <row r="61" spans="2:5" x14ac:dyDescent="0.25">
      <c r="B61" s="148" t="s">
        <v>340</v>
      </c>
      <c r="C61" s="140"/>
      <c r="D61" s="141"/>
      <c r="E61" s="212">
        <v>400000</v>
      </c>
    </row>
    <row r="62" spans="2:5" x14ac:dyDescent="0.25">
      <c r="B62" s="148" t="s">
        <v>341</v>
      </c>
      <c r="C62" s="140"/>
      <c r="D62" s="141"/>
      <c r="E62" s="212">
        <v>2300000</v>
      </c>
    </row>
    <row r="63" spans="2:5" x14ac:dyDescent="0.25">
      <c r="B63" s="148" t="s">
        <v>342</v>
      </c>
      <c r="C63" s="140"/>
      <c r="D63" s="141"/>
      <c r="E63" s="212">
        <v>60000</v>
      </c>
    </row>
    <row r="64" spans="2:5" x14ac:dyDescent="0.25">
      <c r="B64" s="148" t="s">
        <v>343</v>
      </c>
      <c r="C64" s="140"/>
      <c r="D64" s="141"/>
      <c r="E64" s="212">
        <v>3350000</v>
      </c>
    </row>
    <row r="65" spans="2:5" x14ac:dyDescent="0.25">
      <c r="B65" s="148" t="s">
        <v>344</v>
      </c>
      <c r="C65" s="140"/>
      <c r="D65" s="141"/>
      <c r="E65" s="212">
        <v>3070000</v>
      </c>
    </row>
    <row r="66" spans="2:5" x14ac:dyDescent="0.25">
      <c r="B66" s="148" t="s">
        <v>345</v>
      </c>
      <c r="C66" s="140"/>
      <c r="D66" s="141"/>
      <c r="E66" s="212">
        <v>100000</v>
      </c>
    </row>
    <row r="67" spans="2:5" x14ac:dyDescent="0.25">
      <c r="B67" s="148" t="s">
        <v>346</v>
      </c>
      <c r="C67" s="140"/>
      <c r="D67" s="141"/>
      <c r="E67" s="212">
        <v>100000</v>
      </c>
    </row>
    <row r="68" spans="2:5" x14ac:dyDescent="0.25">
      <c r="B68" s="148" t="s">
        <v>347</v>
      </c>
      <c r="C68" s="140"/>
      <c r="D68" s="141"/>
      <c r="E68" s="212">
        <v>1200000</v>
      </c>
    </row>
    <row r="69" spans="2:5" x14ac:dyDescent="0.25">
      <c r="B69" s="148" t="s">
        <v>348</v>
      </c>
      <c r="C69" s="140"/>
      <c r="D69" s="141"/>
      <c r="E69" s="212">
        <v>450000</v>
      </c>
    </row>
    <row r="70" spans="2:5" x14ac:dyDescent="0.25">
      <c r="B70" s="148" t="s">
        <v>349</v>
      </c>
      <c r="C70" s="140"/>
      <c r="D70" s="141"/>
      <c r="E70" s="212">
        <v>50000</v>
      </c>
    </row>
    <row r="71" spans="2:5" ht="36.75" customHeight="1" x14ac:dyDescent="0.25">
      <c r="B71" s="148" t="s">
        <v>350</v>
      </c>
      <c r="C71" s="140"/>
      <c r="D71" s="141"/>
      <c r="E71" s="212">
        <v>550000</v>
      </c>
    </row>
    <row r="72" spans="2:5" x14ac:dyDescent="0.25">
      <c r="B72" s="148" t="s">
        <v>351</v>
      </c>
      <c r="C72" s="140"/>
      <c r="D72" s="141"/>
      <c r="E72" s="212">
        <v>90000</v>
      </c>
    </row>
    <row r="73" spans="2:5" x14ac:dyDescent="0.25">
      <c r="B73" s="148" t="s">
        <v>352</v>
      </c>
      <c r="C73" s="140"/>
      <c r="D73" s="141"/>
      <c r="E73" s="212">
        <v>3100000</v>
      </c>
    </row>
    <row r="74" spans="2:5" x14ac:dyDescent="0.25">
      <c r="B74" s="148" t="s">
        <v>353</v>
      </c>
      <c r="C74" s="140"/>
      <c r="D74" s="141"/>
      <c r="E74" s="212">
        <v>1800000</v>
      </c>
    </row>
    <row r="75" spans="2:5" x14ac:dyDescent="0.25">
      <c r="B75" s="148" t="s">
        <v>354</v>
      </c>
      <c r="C75" s="140"/>
      <c r="D75" s="141"/>
      <c r="E75" s="212">
        <v>683000</v>
      </c>
    </row>
    <row r="76" spans="2:5" x14ac:dyDescent="0.25">
      <c r="B76" s="148" t="s">
        <v>355</v>
      </c>
      <c r="C76" s="140"/>
      <c r="D76" s="141"/>
      <c r="E76" s="212">
        <v>200000</v>
      </c>
    </row>
    <row r="77" spans="2:5" x14ac:dyDescent="0.25">
      <c r="B77" s="148" t="s">
        <v>356</v>
      </c>
      <c r="C77" s="140"/>
      <c r="D77" s="141"/>
      <c r="E77" s="212">
        <v>900000</v>
      </c>
    </row>
    <row r="78" spans="2:5" ht="24.75" customHeight="1" x14ac:dyDescent="0.25">
      <c r="B78" s="148" t="s">
        <v>357</v>
      </c>
      <c r="C78" s="140"/>
      <c r="D78" s="141"/>
      <c r="E78" s="212">
        <v>20000</v>
      </c>
    </row>
    <row r="79" spans="2:5" ht="24.75" customHeight="1" x14ac:dyDescent="0.25">
      <c r="B79" s="148" t="s">
        <v>358</v>
      </c>
      <c r="C79" s="140"/>
      <c r="D79" s="141"/>
      <c r="E79" s="212">
        <v>1600000</v>
      </c>
    </row>
    <row r="80" spans="2:5" ht="24.75" customHeight="1" x14ac:dyDescent="0.25">
      <c r="B80" s="148" t="s">
        <v>359</v>
      </c>
      <c r="C80" s="140"/>
      <c r="D80" s="141"/>
      <c r="E80" s="212">
        <v>12345900</v>
      </c>
    </row>
    <row r="81" spans="2:5" ht="24.75" customHeight="1" x14ac:dyDescent="0.25">
      <c r="B81" s="148" t="s">
        <v>360</v>
      </c>
      <c r="C81" s="140"/>
      <c r="D81" s="141"/>
      <c r="E81" s="212">
        <v>1300000</v>
      </c>
    </row>
    <row r="82" spans="2:5" x14ac:dyDescent="0.25">
      <c r="B82" s="148" t="s">
        <v>361</v>
      </c>
      <c r="C82" s="140"/>
      <c r="D82" s="141"/>
      <c r="E82" s="212">
        <v>1249992</v>
      </c>
    </row>
    <row r="83" spans="2:5" x14ac:dyDescent="0.25">
      <c r="B83" s="148" t="s">
        <v>362</v>
      </c>
      <c r="C83" s="140"/>
      <c r="D83" s="141"/>
      <c r="E83" s="212">
        <v>50000</v>
      </c>
    </row>
    <row r="84" spans="2:5" x14ac:dyDescent="0.25">
      <c r="B84" s="148" t="s">
        <v>363</v>
      </c>
      <c r="C84" s="140"/>
      <c r="D84" s="141"/>
      <c r="E84" s="212">
        <v>500000</v>
      </c>
    </row>
    <row r="85" spans="2:5" x14ac:dyDescent="0.25">
      <c r="B85" s="148" t="s">
        <v>364</v>
      </c>
      <c r="C85" s="140"/>
      <c r="D85" s="141"/>
      <c r="E85" s="212">
        <v>60000</v>
      </c>
    </row>
    <row r="86" spans="2:5" x14ac:dyDescent="0.25">
      <c r="B86" s="148" t="s">
        <v>365</v>
      </c>
      <c r="C86" s="140"/>
      <c r="D86" s="141"/>
      <c r="E86" s="212">
        <v>100000</v>
      </c>
    </row>
    <row r="87" spans="2:5" x14ac:dyDescent="0.25">
      <c r="B87" s="148" t="s">
        <v>366</v>
      </c>
      <c r="C87" s="140"/>
      <c r="D87" s="141"/>
      <c r="E87" s="212">
        <v>250000</v>
      </c>
    </row>
    <row r="88" spans="2:5" x14ac:dyDescent="0.25">
      <c r="B88" s="148" t="s">
        <v>367</v>
      </c>
      <c r="C88" s="140"/>
      <c r="D88" s="141"/>
      <c r="E88" s="212">
        <v>50000</v>
      </c>
    </row>
    <row r="89" spans="2:5" x14ac:dyDescent="0.25">
      <c r="B89" s="148" t="s">
        <v>368</v>
      </c>
      <c r="C89" s="140"/>
      <c r="D89" s="141"/>
      <c r="E89" s="212">
        <v>4814841</v>
      </c>
    </row>
    <row r="90" spans="2:5" ht="24.75" customHeight="1" x14ac:dyDescent="0.25">
      <c r="B90" s="147" t="s">
        <v>369</v>
      </c>
      <c r="C90" s="140"/>
      <c r="D90" s="141"/>
      <c r="E90" s="212">
        <v>8941000</v>
      </c>
    </row>
    <row r="91" spans="2:5" x14ac:dyDescent="0.25">
      <c r="B91" s="148" t="s">
        <v>370</v>
      </c>
      <c r="C91" s="140"/>
      <c r="D91" s="141"/>
      <c r="E91" s="212">
        <v>351000</v>
      </c>
    </row>
    <row r="92" spans="2:5" x14ac:dyDescent="0.25">
      <c r="B92" s="148" t="s">
        <v>388</v>
      </c>
      <c r="C92" s="140"/>
      <c r="D92" s="141"/>
      <c r="E92" s="212">
        <f>E93+E94+E95</f>
        <v>17310000</v>
      </c>
    </row>
    <row r="93" spans="2:5" x14ac:dyDescent="0.25">
      <c r="B93" s="148" t="s">
        <v>371</v>
      </c>
      <c r="C93" s="140"/>
      <c r="D93" s="141"/>
      <c r="E93" s="212">
        <v>13610000</v>
      </c>
    </row>
    <row r="94" spans="2:5" x14ac:dyDescent="0.25">
      <c r="B94" s="148" t="s">
        <v>372</v>
      </c>
      <c r="C94" s="140"/>
      <c r="D94" s="141"/>
      <c r="E94" s="212">
        <v>3200000</v>
      </c>
    </row>
    <row r="95" spans="2:5" x14ac:dyDescent="0.25">
      <c r="B95" s="147" t="s">
        <v>373</v>
      </c>
      <c r="C95" s="140"/>
      <c r="D95" s="141"/>
      <c r="E95" s="212">
        <v>500000</v>
      </c>
    </row>
    <row r="96" spans="2:5" x14ac:dyDescent="0.25">
      <c r="B96" s="147" t="s">
        <v>243</v>
      </c>
      <c r="C96" s="140"/>
      <c r="D96" s="141"/>
      <c r="E96" s="212">
        <f>E97+E98+E99+E100+E101+E102+E103+E104+E105</f>
        <v>4818150</v>
      </c>
    </row>
    <row r="97" spans="2:5" x14ac:dyDescent="0.25">
      <c r="B97" s="148" t="s">
        <v>374</v>
      </c>
      <c r="C97" s="140"/>
      <c r="D97" s="141"/>
      <c r="E97" s="212">
        <v>694800</v>
      </c>
    </row>
    <row r="98" spans="2:5" x14ac:dyDescent="0.25">
      <c r="B98" s="148" t="s">
        <v>375</v>
      </c>
      <c r="C98" s="140"/>
      <c r="D98" s="141"/>
      <c r="E98" s="212">
        <v>1131600</v>
      </c>
    </row>
    <row r="99" spans="2:5" x14ac:dyDescent="0.25">
      <c r="B99" s="148" t="s">
        <v>376</v>
      </c>
      <c r="C99" s="140"/>
      <c r="D99" s="141"/>
      <c r="E99" s="212">
        <v>93200</v>
      </c>
    </row>
    <row r="100" spans="2:5" x14ac:dyDescent="0.25">
      <c r="B100" s="148" t="s">
        <v>377</v>
      </c>
      <c r="C100" s="140"/>
      <c r="D100" s="141"/>
      <c r="E100" s="212">
        <v>95000</v>
      </c>
    </row>
    <row r="101" spans="2:5" x14ac:dyDescent="0.25">
      <c r="B101" s="148" t="s">
        <v>378</v>
      </c>
      <c r="C101" s="140"/>
      <c r="D101" s="141"/>
      <c r="E101" s="212">
        <v>76000</v>
      </c>
    </row>
    <row r="102" spans="2:5" x14ac:dyDescent="0.25">
      <c r="B102" s="148" t="s">
        <v>379</v>
      </c>
      <c r="C102" s="140"/>
      <c r="D102" s="141"/>
      <c r="E102" s="212">
        <v>2338700</v>
      </c>
    </row>
    <row r="103" spans="2:5" x14ac:dyDescent="0.25">
      <c r="B103" s="148" t="s">
        <v>380</v>
      </c>
      <c r="C103" s="140"/>
      <c r="D103" s="141"/>
      <c r="E103" s="212">
        <v>160000</v>
      </c>
    </row>
    <row r="104" spans="2:5" x14ac:dyDescent="0.25">
      <c r="B104" s="148" t="s">
        <v>381</v>
      </c>
      <c r="C104" s="140"/>
      <c r="D104" s="141"/>
      <c r="E104" s="212">
        <v>193850</v>
      </c>
    </row>
    <row r="105" spans="2:5" x14ac:dyDescent="0.25">
      <c r="B105" s="148" t="s">
        <v>382</v>
      </c>
      <c r="C105" s="140"/>
      <c r="D105" s="141"/>
      <c r="E105" s="212">
        <v>35000</v>
      </c>
    </row>
    <row r="106" spans="2:5" x14ac:dyDescent="0.25">
      <c r="B106" s="148" t="s">
        <v>389</v>
      </c>
      <c r="C106" s="140"/>
      <c r="D106" s="141"/>
      <c r="E106" s="212">
        <f>E107+E108+E109</f>
        <v>48712000</v>
      </c>
    </row>
    <row r="107" spans="2:5" x14ac:dyDescent="0.25">
      <c r="B107" s="148" t="s">
        <v>383</v>
      </c>
      <c r="C107" s="140"/>
      <c r="D107" s="141"/>
      <c r="E107" s="212">
        <v>33500000</v>
      </c>
    </row>
    <row r="108" spans="2:5" x14ac:dyDescent="0.25">
      <c r="B108" s="148" t="s">
        <v>384</v>
      </c>
      <c r="C108" s="140"/>
      <c r="D108" s="141"/>
      <c r="E108" s="212">
        <v>13464000</v>
      </c>
    </row>
    <row r="109" spans="2:5" x14ac:dyDescent="0.25">
      <c r="B109" s="148" t="s">
        <v>385</v>
      </c>
      <c r="C109" s="140"/>
      <c r="D109" s="141"/>
      <c r="E109" s="212">
        <v>1748000</v>
      </c>
    </row>
    <row r="110" spans="2:5" x14ac:dyDescent="0.25">
      <c r="B110" s="148" t="s">
        <v>390</v>
      </c>
      <c r="C110" s="140"/>
      <c r="D110" s="141"/>
      <c r="E110" s="212">
        <f>E111</f>
        <v>50400000</v>
      </c>
    </row>
    <row r="111" spans="2:5" x14ac:dyDescent="0.25">
      <c r="B111" s="148" t="s">
        <v>386</v>
      </c>
      <c r="C111" s="140"/>
      <c r="D111" s="141"/>
      <c r="E111" s="212">
        <v>50400000</v>
      </c>
    </row>
    <row r="112" spans="2:5" x14ac:dyDescent="0.25">
      <c r="E112" s="182"/>
    </row>
    <row r="113" spans="2:7" ht="15.75" thickBot="1" x14ac:dyDescent="0.3"/>
    <row r="114" spans="2:7" ht="55.5" customHeight="1" x14ac:dyDescent="0.25">
      <c r="B114" s="392" t="s">
        <v>292</v>
      </c>
      <c r="C114" s="393"/>
      <c r="D114" s="393"/>
      <c r="E114" s="75"/>
    </row>
    <row r="115" spans="2:7" x14ac:dyDescent="0.25">
      <c r="B115" s="394" t="s">
        <v>291</v>
      </c>
      <c r="C115" s="395"/>
      <c r="D115" s="395"/>
      <c r="E115" s="116"/>
    </row>
    <row r="116" spans="2:7" x14ac:dyDescent="0.25">
      <c r="B116" s="394" t="s">
        <v>127</v>
      </c>
      <c r="C116" s="395"/>
      <c r="D116" s="395"/>
      <c r="E116" s="116" t="s">
        <v>95</v>
      </c>
    </row>
    <row r="117" spans="2:7" x14ac:dyDescent="0.25">
      <c r="B117" s="394" t="s">
        <v>30</v>
      </c>
      <c r="C117" s="395"/>
      <c r="D117" s="395"/>
      <c r="E117" s="96">
        <f>SUM(E118:E119)</f>
        <v>580078873</v>
      </c>
    </row>
    <row r="118" spans="2:7" x14ac:dyDescent="0.25">
      <c r="B118" s="408" t="s">
        <v>128</v>
      </c>
      <c r="C118" s="409"/>
      <c r="D118" s="409"/>
      <c r="E118" s="96">
        <v>580078873</v>
      </c>
    </row>
    <row r="119" spans="2:7" x14ac:dyDescent="0.25">
      <c r="B119" s="408" t="s">
        <v>129</v>
      </c>
      <c r="C119" s="409"/>
      <c r="D119" s="409"/>
      <c r="E119" s="96">
        <v>0</v>
      </c>
    </row>
    <row r="120" spans="2:7" ht="15.75" thickBot="1" x14ac:dyDescent="0.3">
      <c r="B120" s="410"/>
      <c r="C120" s="411"/>
      <c r="D120" s="411"/>
      <c r="E120" s="78"/>
    </row>
    <row r="122" spans="2:7" ht="15.75" thickBot="1" x14ac:dyDescent="0.3"/>
    <row r="123" spans="2:7" ht="55.5" customHeight="1" x14ac:dyDescent="0.25">
      <c r="B123" s="392" t="s">
        <v>292</v>
      </c>
      <c r="C123" s="393"/>
      <c r="D123" s="393"/>
      <c r="E123" s="75"/>
    </row>
    <row r="124" spans="2:7" x14ac:dyDescent="0.25">
      <c r="B124" s="394" t="s">
        <v>291</v>
      </c>
      <c r="C124" s="395"/>
      <c r="D124" s="395"/>
      <c r="E124" s="125"/>
    </row>
    <row r="125" spans="2:7" x14ac:dyDescent="0.25">
      <c r="B125" s="394" t="s">
        <v>130</v>
      </c>
      <c r="C125" s="395"/>
      <c r="D125" s="395"/>
      <c r="E125" s="125" t="s">
        <v>95</v>
      </c>
    </row>
    <row r="126" spans="2:7" x14ac:dyDescent="0.25">
      <c r="B126" s="394" t="s">
        <v>30</v>
      </c>
      <c r="C126" s="395"/>
      <c r="D126" s="395"/>
      <c r="E126" s="103">
        <f>SUM(E127:E130)</f>
        <v>580078873</v>
      </c>
    </row>
    <row r="127" spans="2:7" x14ac:dyDescent="0.25">
      <c r="B127" s="408" t="s">
        <v>131</v>
      </c>
      <c r="C127" s="409"/>
      <c r="D127" s="409"/>
      <c r="E127" s="96">
        <v>0</v>
      </c>
      <c r="G127" s="104"/>
    </row>
    <row r="128" spans="2:7" x14ac:dyDescent="0.25">
      <c r="B128" s="408" t="s">
        <v>132</v>
      </c>
      <c r="C128" s="409"/>
      <c r="D128" s="409"/>
      <c r="E128" s="135">
        <v>0</v>
      </c>
      <c r="G128" s="104"/>
    </row>
    <row r="129" spans="2:7" x14ac:dyDescent="0.25">
      <c r="B129" s="408" t="s">
        <v>133</v>
      </c>
      <c r="C129" s="409"/>
      <c r="D129" s="409"/>
      <c r="E129" s="136">
        <v>0</v>
      </c>
    </row>
    <row r="130" spans="2:7" ht="15.75" thickBot="1" x14ac:dyDescent="0.3">
      <c r="B130" s="417" t="s">
        <v>134</v>
      </c>
      <c r="C130" s="418"/>
      <c r="D130" s="418"/>
      <c r="E130" s="134">
        <v>580078873</v>
      </c>
      <c r="F130" s="104"/>
    </row>
    <row r="132" spans="2:7" ht="15.75" thickBot="1" x14ac:dyDescent="0.3"/>
    <row r="133" spans="2:7" ht="60" customHeight="1" x14ac:dyDescent="0.25">
      <c r="B133" s="392" t="s">
        <v>292</v>
      </c>
      <c r="C133" s="393"/>
      <c r="D133" s="393"/>
      <c r="E133" s="75"/>
    </row>
    <row r="134" spans="2:7" x14ac:dyDescent="0.25">
      <c r="B134" s="394" t="s">
        <v>291</v>
      </c>
      <c r="C134" s="395"/>
      <c r="D134" s="395"/>
      <c r="E134" s="125"/>
    </row>
    <row r="135" spans="2:7" x14ac:dyDescent="0.25">
      <c r="B135" s="394" t="s">
        <v>135</v>
      </c>
      <c r="C135" s="395"/>
      <c r="D135" s="395"/>
      <c r="E135" s="125" t="s">
        <v>95</v>
      </c>
    </row>
    <row r="136" spans="2:7" x14ac:dyDescent="0.25">
      <c r="B136" s="394" t="s">
        <v>30</v>
      </c>
      <c r="C136" s="395"/>
      <c r="D136" s="395"/>
      <c r="E136" s="96">
        <f>SUM(E137:E139)</f>
        <v>580078873</v>
      </c>
      <c r="G136" s="104"/>
    </row>
    <row r="137" spans="2:7" x14ac:dyDescent="0.25">
      <c r="B137" s="408" t="s">
        <v>136</v>
      </c>
      <c r="C137" s="409"/>
      <c r="D137" s="409"/>
      <c r="E137" s="96">
        <v>580078873</v>
      </c>
      <c r="G137" s="104"/>
    </row>
    <row r="138" spans="2:7" x14ac:dyDescent="0.25">
      <c r="B138" s="408" t="s">
        <v>137</v>
      </c>
      <c r="C138" s="409"/>
      <c r="D138" s="409"/>
      <c r="E138" s="96">
        <v>0</v>
      </c>
      <c r="G138" s="104"/>
    </row>
    <row r="139" spans="2:7" ht="15.75" thickBot="1" x14ac:dyDescent="0.3">
      <c r="B139" s="417" t="s">
        <v>138</v>
      </c>
      <c r="C139" s="418"/>
      <c r="D139" s="418"/>
      <c r="E139" s="99">
        <v>0</v>
      </c>
    </row>
    <row r="140" spans="2:7" ht="15.75" thickBot="1" x14ac:dyDescent="0.3"/>
    <row r="141" spans="2:7" s="5" customFormat="1" ht="57.75" customHeight="1" x14ac:dyDescent="0.2">
      <c r="B141" s="392" t="s">
        <v>292</v>
      </c>
      <c r="C141" s="393"/>
      <c r="D141" s="413"/>
    </row>
    <row r="142" spans="2:7" s="5" customFormat="1" ht="11.25" x14ac:dyDescent="0.2">
      <c r="B142" s="394" t="s">
        <v>291</v>
      </c>
      <c r="C142" s="395"/>
      <c r="D142" s="412"/>
    </row>
    <row r="143" spans="2:7" s="5" customFormat="1" ht="11.25" x14ac:dyDescent="0.2">
      <c r="B143" s="394" t="s">
        <v>139</v>
      </c>
      <c r="C143" s="395"/>
      <c r="D143" s="412"/>
    </row>
    <row r="144" spans="2:7" s="5" customFormat="1" ht="11.25" x14ac:dyDescent="0.2">
      <c r="B144" s="416"/>
      <c r="C144" s="407"/>
      <c r="D144" s="198" t="s">
        <v>95</v>
      </c>
      <c r="G144" s="205"/>
    </row>
    <row r="145" spans="2:7" s="5" customFormat="1" ht="11.25" x14ac:dyDescent="0.2">
      <c r="B145" s="416" t="s">
        <v>30</v>
      </c>
      <c r="C145" s="407"/>
      <c r="D145" s="203">
        <f>SUM(D146:D153)</f>
        <v>580078873</v>
      </c>
      <c r="G145" s="206"/>
    </row>
    <row r="146" spans="2:7" s="5" customFormat="1" ht="11.25" x14ac:dyDescent="0.2">
      <c r="B146" s="414" t="s">
        <v>483</v>
      </c>
      <c r="C146" s="415"/>
      <c r="D146" s="209">
        <v>169218070</v>
      </c>
      <c r="G146" s="205"/>
    </row>
    <row r="147" spans="2:7" s="5" customFormat="1" ht="11.25" x14ac:dyDescent="0.2">
      <c r="B147" s="414" t="s">
        <v>484</v>
      </c>
      <c r="C147" s="415"/>
      <c r="D147" s="209">
        <v>268780857</v>
      </c>
      <c r="G147" s="207"/>
    </row>
    <row r="148" spans="2:7" s="5" customFormat="1" ht="11.25" x14ac:dyDescent="0.2">
      <c r="B148" s="414" t="s">
        <v>485</v>
      </c>
      <c r="C148" s="415"/>
      <c r="D148" s="209">
        <v>20839796</v>
      </c>
      <c r="G148" s="208"/>
    </row>
    <row r="149" spans="2:7" s="5" customFormat="1" ht="12" x14ac:dyDescent="0.2">
      <c r="B149" s="148" t="s">
        <v>490</v>
      </c>
      <c r="C149" s="204"/>
      <c r="D149" s="209">
        <v>17310000</v>
      </c>
      <c r="G149" s="208"/>
    </row>
    <row r="150" spans="2:7" s="5" customFormat="1" ht="11.25" x14ac:dyDescent="0.2">
      <c r="B150" s="414" t="s">
        <v>486</v>
      </c>
      <c r="C150" s="415"/>
      <c r="D150" s="209">
        <v>4818150</v>
      </c>
      <c r="G150" s="205"/>
    </row>
    <row r="151" spans="2:7" s="5" customFormat="1" ht="11.25" x14ac:dyDescent="0.2">
      <c r="B151" s="414" t="s">
        <v>487</v>
      </c>
      <c r="C151" s="415"/>
      <c r="D151" s="209">
        <v>50400000</v>
      </c>
      <c r="G151" s="205"/>
    </row>
    <row r="152" spans="2:7" s="5" customFormat="1" ht="11.25" x14ac:dyDescent="0.2">
      <c r="B152" s="202" t="s">
        <v>489</v>
      </c>
      <c r="C152" s="141"/>
      <c r="D152" s="209">
        <v>48712000</v>
      </c>
      <c r="G152" s="205"/>
    </row>
    <row r="153" spans="2:7" s="5" customFormat="1" ht="11.25" x14ac:dyDescent="0.2">
      <c r="B153" s="414" t="s">
        <v>488</v>
      </c>
      <c r="C153" s="415"/>
      <c r="D153" s="96" t="s">
        <v>147</v>
      </c>
      <c r="G153" s="205"/>
    </row>
    <row r="154" spans="2:7" s="5" customFormat="1" ht="15.75" customHeight="1" thickBot="1" x14ac:dyDescent="0.25">
      <c r="B154" s="199"/>
      <c r="C154" s="200"/>
      <c r="D154" s="201"/>
    </row>
    <row r="156" spans="2:7" ht="15.75" thickBot="1" x14ac:dyDescent="0.3"/>
    <row r="157" spans="2:7" ht="57" customHeight="1" x14ac:dyDescent="0.25">
      <c r="B157" s="392" t="s">
        <v>292</v>
      </c>
      <c r="C157" s="393"/>
      <c r="D157" s="413"/>
    </row>
    <row r="158" spans="2:7" x14ac:dyDescent="0.25">
      <c r="B158" s="394" t="s">
        <v>291</v>
      </c>
      <c r="C158" s="395"/>
      <c r="D158" s="412"/>
    </row>
    <row r="159" spans="2:7" ht="17.25" customHeight="1" x14ac:dyDescent="0.25">
      <c r="B159" s="394" t="s">
        <v>140</v>
      </c>
      <c r="C159" s="395"/>
      <c r="D159" s="412"/>
    </row>
    <row r="160" spans="2:7" ht="17.25" customHeight="1" x14ac:dyDescent="0.25">
      <c r="B160" s="379" t="s">
        <v>391</v>
      </c>
      <c r="C160" s="380"/>
      <c r="D160" s="150">
        <v>14308813</v>
      </c>
    </row>
    <row r="161" spans="2:7" ht="17.25" customHeight="1" x14ac:dyDescent="0.25">
      <c r="B161" s="379" t="s">
        <v>392</v>
      </c>
      <c r="C161" s="380"/>
      <c r="D161" s="150">
        <v>48364209</v>
      </c>
    </row>
    <row r="162" spans="2:7" ht="17.25" customHeight="1" x14ac:dyDescent="0.25">
      <c r="B162" s="379" t="s">
        <v>393</v>
      </c>
      <c r="C162" s="380"/>
      <c r="D162" s="150">
        <v>110666870</v>
      </c>
    </row>
    <row r="163" spans="2:7" ht="17.25" customHeight="1" x14ac:dyDescent="0.25">
      <c r="B163" s="379" t="s">
        <v>394</v>
      </c>
      <c r="C163" s="380"/>
      <c r="D163" s="150">
        <v>16397833.76</v>
      </c>
    </row>
    <row r="164" spans="2:7" ht="17.25" customHeight="1" x14ac:dyDescent="0.25">
      <c r="B164" s="379" t="s">
        <v>395</v>
      </c>
      <c r="C164" s="380"/>
      <c r="D164" s="150">
        <v>295277175.39999998</v>
      </c>
    </row>
    <row r="165" spans="2:7" ht="17.25" customHeight="1" x14ac:dyDescent="0.25">
      <c r="B165" s="379" t="s">
        <v>396</v>
      </c>
      <c r="C165" s="380"/>
      <c r="D165" s="150">
        <v>27157441.440000001</v>
      </c>
    </row>
    <row r="166" spans="2:7" ht="17.25" customHeight="1" x14ac:dyDescent="0.25">
      <c r="B166" s="379" t="s">
        <v>397</v>
      </c>
      <c r="C166" s="380"/>
      <c r="D166" s="150">
        <v>44125094.399999999</v>
      </c>
    </row>
    <row r="167" spans="2:7" ht="17.25" customHeight="1" x14ac:dyDescent="0.25">
      <c r="B167" s="379" t="s">
        <v>398</v>
      </c>
      <c r="C167" s="380"/>
      <c r="D167" s="150">
        <v>4084836</v>
      </c>
    </row>
    <row r="168" spans="2:7" ht="17.25" customHeight="1" x14ac:dyDescent="0.25">
      <c r="B168" s="379" t="s">
        <v>399</v>
      </c>
      <c r="C168" s="380"/>
      <c r="D168" s="150">
        <v>13774218</v>
      </c>
    </row>
    <row r="169" spans="2:7" ht="17.25" customHeight="1" x14ac:dyDescent="0.25">
      <c r="B169" s="379" t="s">
        <v>400</v>
      </c>
      <c r="C169" s="380"/>
      <c r="D169" s="150">
        <v>5922382</v>
      </c>
    </row>
    <row r="170" spans="2:7" ht="17.25" customHeight="1" x14ac:dyDescent="0.25">
      <c r="B170" s="390"/>
      <c r="C170" s="391"/>
      <c r="D170" s="138"/>
    </row>
    <row r="171" spans="2:7" ht="15.75" thickBot="1" x14ac:dyDescent="0.3">
      <c r="B171" s="137"/>
      <c r="F171" s="38"/>
      <c r="G171" s="38"/>
    </row>
    <row r="172" spans="2:7" ht="34.5" customHeight="1" x14ac:dyDescent="0.25">
      <c r="B172" s="383" t="s">
        <v>292</v>
      </c>
      <c r="C172" s="384"/>
      <c r="D172" s="384"/>
      <c r="E172" s="385"/>
      <c r="F172" s="77"/>
      <c r="G172" s="77"/>
    </row>
    <row r="173" spans="2:7" ht="21.75" customHeight="1" thickBot="1" x14ac:dyDescent="0.3">
      <c r="B173" s="386" t="s">
        <v>141</v>
      </c>
      <c r="C173" s="387"/>
      <c r="D173" s="387"/>
      <c r="E173" s="388"/>
      <c r="F173" s="77"/>
      <c r="G173" s="77"/>
    </row>
    <row r="174" spans="2:7" ht="15.75" thickBot="1" x14ac:dyDescent="0.3">
      <c r="B174" s="354" t="s">
        <v>142</v>
      </c>
      <c r="C174" s="354" t="s">
        <v>143</v>
      </c>
      <c r="D174" s="381" t="s">
        <v>144</v>
      </c>
      <c r="E174" s="382"/>
      <c r="F174" s="38"/>
      <c r="G174" s="38"/>
    </row>
    <row r="175" spans="2:7" ht="15.75" thickBot="1" x14ac:dyDescent="0.3">
      <c r="B175" s="389"/>
      <c r="C175" s="389"/>
      <c r="D175" s="79" t="s">
        <v>145</v>
      </c>
      <c r="E175" s="80" t="s">
        <v>146</v>
      </c>
      <c r="F175" s="38"/>
      <c r="G175" s="38"/>
    </row>
    <row r="176" spans="2:7" x14ac:dyDescent="0.25">
      <c r="B176" s="151" t="s">
        <v>401</v>
      </c>
      <c r="C176" s="152">
        <v>1</v>
      </c>
      <c r="D176" s="153">
        <v>231599</v>
      </c>
      <c r="E176" s="154">
        <v>489890</v>
      </c>
      <c r="F176" s="76"/>
      <c r="G176" s="76"/>
    </row>
    <row r="177" spans="2:7" x14ac:dyDescent="0.25">
      <c r="B177" s="155" t="s">
        <v>402</v>
      </c>
      <c r="C177" s="156">
        <v>1</v>
      </c>
      <c r="D177" s="157">
        <v>217976</v>
      </c>
      <c r="E177" s="158">
        <v>409767</v>
      </c>
      <c r="F177" s="76"/>
      <c r="G177" s="76"/>
    </row>
    <row r="178" spans="2:7" x14ac:dyDescent="0.25">
      <c r="B178" s="155" t="s">
        <v>403</v>
      </c>
      <c r="C178" s="156">
        <v>1</v>
      </c>
      <c r="D178" s="157">
        <v>190729</v>
      </c>
      <c r="E178" s="158">
        <v>352710</v>
      </c>
      <c r="F178" s="76"/>
      <c r="G178" s="76"/>
    </row>
    <row r="179" spans="2:7" x14ac:dyDescent="0.25">
      <c r="B179" s="155" t="s">
        <v>404</v>
      </c>
      <c r="C179" s="156">
        <v>4</v>
      </c>
      <c r="D179" s="157">
        <v>708421</v>
      </c>
      <c r="E179" s="158">
        <v>1363772</v>
      </c>
      <c r="F179" s="76"/>
      <c r="G179" s="76"/>
    </row>
    <row r="180" spans="2:7" x14ac:dyDescent="0.25">
      <c r="B180" s="155" t="s">
        <v>405</v>
      </c>
      <c r="C180" s="156">
        <v>1</v>
      </c>
      <c r="D180" s="157">
        <v>163482</v>
      </c>
      <c r="E180" s="158">
        <v>317880</v>
      </c>
      <c r="F180" s="76"/>
      <c r="G180" s="76"/>
    </row>
    <row r="181" spans="2:7" x14ac:dyDescent="0.25">
      <c r="B181" s="155" t="s">
        <v>406</v>
      </c>
      <c r="C181" s="156">
        <v>9</v>
      </c>
      <c r="D181" s="157">
        <v>1348725</v>
      </c>
      <c r="E181" s="158">
        <v>2916690</v>
      </c>
      <c r="F181" s="38"/>
      <c r="G181" s="38"/>
    </row>
    <row r="182" spans="2:7" x14ac:dyDescent="0.25">
      <c r="B182" s="155" t="s">
        <v>407</v>
      </c>
      <c r="C182" s="156">
        <v>1</v>
      </c>
      <c r="D182" s="157">
        <v>108988</v>
      </c>
      <c r="E182" s="158">
        <v>233842</v>
      </c>
      <c r="F182" s="38"/>
      <c r="G182" s="38"/>
    </row>
    <row r="183" spans="2:7" x14ac:dyDescent="0.25">
      <c r="B183" s="155" t="s">
        <v>408</v>
      </c>
      <c r="C183" s="156">
        <v>2</v>
      </c>
      <c r="D183" s="157">
        <v>230636</v>
      </c>
      <c r="E183" s="158">
        <v>485271</v>
      </c>
    </row>
    <row r="184" spans="2:7" x14ac:dyDescent="0.25">
      <c r="B184" s="155" t="s">
        <v>409</v>
      </c>
      <c r="C184" s="156">
        <v>37</v>
      </c>
      <c r="D184" s="157">
        <v>3846508</v>
      </c>
      <c r="E184" s="158">
        <v>6539131</v>
      </c>
    </row>
    <row r="185" spans="2:7" x14ac:dyDescent="0.25">
      <c r="B185" s="155" t="s">
        <v>410</v>
      </c>
      <c r="C185" s="156">
        <v>2</v>
      </c>
      <c r="D185" s="157">
        <v>238459</v>
      </c>
      <c r="E185" s="158">
        <v>786700</v>
      </c>
    </row>
    <row r="186" spans="2:7" x14ac:dyDescent="0.25">
      <c r="B186" s="155" t="s">
        <v>411</v>
      </c>
      <c r="C186" s="156">
        <v>30</v>
      </c>
      <c r="D186" s="157">
        <v>2490888</v>
      </c>
      <c r="E186" s="158">
        <v>4410327</v>
      </c>
    </row>
    <row r="187" spans="2:7" x14ac:dyDescent="0.25">
      <c r="B187" s="155" t="s">
        <v>412</v>
      </c>
      <c r="C187" s="156">
        <v>11</v>
      </c>
      <c r="D187" s="157">
        <v>808970</v>
      </c>
      <c r="E187" s="158">
        <v>1480656</v>
      </c>
    </row>
    <row r="188" spans="2:7" x14ac:dyDescent="0.25">
      <c r="B188" s="155" t="s">
        <v>413</v>
      </c>
      <c r="C188" s="156">
        <v>34</v>
      </c>
      <c r="D188" s="157">
        <v>1321662</v>
      </c>
      <c r="E188" s="158">
        <v>2650308</v>
      </c>
    </row>
    <row r="189" spans="2:7" x14ac:dyDescent="0.25">
      <c r="B189" s="155" t="s">
        <v>414</v>
      </c>
      <c r="C189" s="156">
        <v>25</v>
      </c>
      <c r="D189" s="157">
        <v>1098109</v>
      </c>
      <c r="E189" s="158">
        <v>2692247</v>
      </c>
    </row>
    <row r="190" spans="2:7" x14ac:dyDescent="0.25">
      <c r="B190" s="155" t="s">
        <v>415</v>
      </c>
      <c r="C190" s="156">
        <v>9</v>
      </c>
      <c r="D190" s="157">
        <v>1520109</v>
      </c>
      <c r="E190" s="158">
        <v>3045262</v>
      </c>
    </row>
    <row r="191" spans="2:7" x14ac:dyDescent="0.25">
      <c r="B191" s="155" t="s">
        <v>416</v>
      </c>
      <c r="C191" s="156">
        <v>1</v>
      </c>
      <c r="D191" s="157">
        <v>151383</v>
      </c>
      <c r="E191" s="158">
        <v>292731</v>
      </c>
    </row>
    <row r="192" spans="2:7" x14ac:dyDescent="0.25">
      <c r="B192" s="155" t="s">
        <v>417</v>
      </c>
      <c r="C192" s="156">
        <v>1</v>
      </c>
      <c r="D192" s="157">
        <v>132836</v>
      </c>
      <c r="E192" s="158">
        <v>266969</v>
      </c>
    </row>
    <row r="193" spans="2:5" x14ac:dyDescent="0.25">
      <c r="B193" s="155" t="s">
        <v>418</v>
      </c>
      <c r="C193" s="156">
        <v>7</v>
      </c>
      <c r="D193" s="157">
        <v>3131678</v>
      </c>
      <c r="E193" s="158">
        <v>5765473</v>
      </c>
    </row>
    <row r="194" spans="2:5" x14ac:dyDescent="0.25">
      <c r="B194" s="155" t="s">
        <v>419</v>
      </c>
      <c r="C194" s="156">
        <v>5</v>
      </c>
      <c r="D194" s="157">
        <v>2796152</v>
      </c>
      <c r="E194" s="158">
        <v>5340201</v>
      </c>
    </row>
    <row r="195" spans="2:5" x14ac:dyDescent="0.25">
      <c r="B195" s="155" t="s">
        <v>420</v>
      </c>
      <c r="C195" s="156">
        <v>1</v>
      </c>
      <c r="D195" s="157">
        <v>727000</v>
      </c>
      <c r="E195" s="158">
        <v>1483239</v>
      </c>
    </row>
    <row r="196" spans="2:5" x14ac:dyDescent="0.25">
      <c r="B196" s="155" t="s">
        <v>421</v>
      </c>
      <c r="C196" s="156">
        <v>17</v>
      </c>
      <c r="D196" s="157">
        <v>3719422</v>
      </c>
      <c r="E196" s="158">
        <v>5590588</v>
      </c>
    </row>
    <row r="197" spans="2:5" x14ac:dyDescent="0.25">
      <c r="B197" s="155" t="s">
        <v>422</v>
      </c>
      <c r="C197" s="156">
        <v>14</v>
      </c>
      <c r="D197" s="157">
        <v>3649499</v>
      </c>
      <c r="E197" s="158">
        <v>5743458</v>
      </c>
    </row>
    <row r="198" spans="2:5" x14ac:dyDescent="0.25">
      <c r="B198" s="155" t="s">
        <v>423</v>
      </c>
      <c r="C198" s="156">
        <v>9</v>
      </c>
      <c r="D198" s="157">
        <v>2185564</v>
      </c>
      <c r="E198" s="158">
        <v>3295789</v>
      </c>
    </row>
    <row r="199" spans="2:5" x14ac:dyDescent="0.25">
      <c r="B199" s="155" t="s">
        <v>424</v>
      </c>
      <c r="C199" s="156">
        <v>1</v>
      </c>
      <c r="D199" s="157">
        <v>168902</v>
      </c>
      <c r="E199" s="158">
        <v>317066</v>
      </c>
    </row>
    <row r="200" spans="2:5" x14ac:dyDescent="0.25">
      <c r="B200" s="155" t="s">
        <v>425</v>
      </c>
      <c r="C200" s="156">
        <v>5</v>
      </c>
      <c r="D200" s="157">
        <v>758638</v>
      </c>
      <c r="E200" s="158">
        <v>1906899</v>
      </c>
    </row>
    <row r="201" spans="2:5" x14ac:dyDescent="0.25">
      <c r="B201" s="155" t="s">
        <v>426</v>
      </c>
      <c r="C201" s="156">
        <v>6</v>
      </c>
      <c r="D201" s="157">
        <v>791451</v>
      </c>
      <c r="E201" s="158">
        <v>1979333</v>
      </c>
    </row>
    <row r="202" spans="2:5" x14ac:dyDescent="0.25">
      <c r="B202" s="155" t="s">
        <v>427</v>
      </c>
      <c r="C202" s="156">
        <v>5</v>
      </c>
      <c r="D202" s="157">
        <v>540145</v>
      </c>
      <c r="E202" s="158">
        <v>1291059</v>
      </c>
    </row>
    <row r="203" spans="2:5" x14ac:dyDescent="0.25">
      <c r="B203" s="155" t="s">
        <v>428</v>
      </c>
      <c r="C203" s="156">
        <v>14</v>
      </c>
      <c r="D203" s="157">
        <v>5088997</v>
      </c>
      <c r="E203" s="158">
        <v>9832512</v>
      </c>
    </row>
    <row r="204" spans="2:5" x14ac:dyDescent="0.25">
      <c r="B204" s="155" t="s">
        <v>429</v>
      </c>
      <c r="C204" s="156">
        <v>8</v>
      </c>
      <c r="D204" s="157">
        <v>2623515</v>
      </c>
      <c r="E204" s="158">
        <v>4801019</v>
      </c>
    </row>
    <row r="205" spans="2:5" x14ac:dyDescent="0.25">
      <c r="B205" s="155" t="s">
        <v>430</v>
      </c>
      <c r="C205" s="156">
        <v>8</v>
      </c>
      <c r="D205" s="157">
        <v>2224994</v>
      </c>
      <c r="E205" s="158">
        <v>4129056</v>
      </c>
    </row>
    <row r="206" spans="2:5" x14ac:dyDescent="0.25">
      <c r="B206" s="155" t="s">
        <v>431</v>
      </c>
      <c r="C206" s="156">
        <v>2</v>
      </c>
      <c r="D206" s="157">
        <v>521352</v>
      </c>
      <c r="E206" s="158">
        <v>1016449</v>
      </c>
    </row>
    <row r="207" spans="2:5" x14ac:dyDescent="0.25">
      <c r="B207" s="155" t="s">
        <v>432</v>
      </c>
      <c r="C207" s="156">
        <v>6</v>
      </c>
      <c r="D207" s="157">
        <v>1075204</v>
      </c>
      <c r="E207" s="158">
        <v>2563753</v>
      </c>
    </row>
    <row r="208" spans="2:5" x14ac:dyDescent="0.25">
      <c r="B208" s="155" t="s">
        <v>433</v>
      </c>
      <c r="C208" s="156">
        <v>1</v>
      </c>
      <c r="D208" s="157">
        <v>143446</v>
      </c>
      <c r="E208" s="158">
        <v>279464</v>
      </c>
    </row>
    <row r="209" spans="2:5" x14ac:dyDescent="0.25">
      <c r="B209" s="155" t="s">
        <v>434</v>
      </c>
      <c r="C209" s="156">
        <v>31</v>
      </c>
      <c r="D209" s="157">
        <v>6162921</v>
      </c>
      <c r="E209" s="158">
        <v>9943352</v>
      </c>
    </row>
    <row r="210" spans="2:5" x14ac:dyDescent="0.25">
      <c r="B210" s="155" t="s">
        <v>435</v>
      </c>
      <c r="C210" s="156">
        <v>2</v>
      </c>
      <c r="D210" s="157">
        <v>329599</v>
      </c>
      <c r="E210" s="158">
        <v>630484</v>
      </c>
    </row>
    <row r="211" spans="2:5" x14ac:dyDescent="0.25">
      <c r="B211" s="155" t="s">
        <v>436</v>
      </c>
      <c r="C211" s="156">
        <v>1</v>
      </c>
      <c r="D211" s="157">
        <v>559230</v>
      </c>
      <c r="E211" s="158">
        <v>1051010</v>
      </c>
    </row>
    <row r="212" spans="2:5" x14ac:dyDescent="0.25">
      <c r="B212" s="155" t="s">
        <v>437</v>
      </c>
      <c r="C212" s="156">
        <v>1</v>
      </c>
      <c r="D212" s="157">
        <v>341974</v>
      </c>
      <c r="E212" s="158">
        <v>685080</v>
      </c>
    </row>
    <row r="213" spans="2:5" x14ac:dyDescent="0.25">
      <c r="B213" s="155" t="s">
        <v>438</v>
      </c>
      <c r="C213" s="156">
        <v>5</v>
      </c>
      <c r="D213" s="157">
        <v>928333</v>
      </c>
      <c r="E213" s="158">
        <v>2294364</v>
      </c>
    </row>
    <row r="214" spans="2:5" x14ac:dyDescent="0.25">
      <c r="B214" s="155" t="s">
        <v>439</v>
      </c>
      <c r="C214" s="156">
        <v>5</v>
      </c>
      <c r="D214" s="157">
        <v>830223</v>
      </c>
      <c r="E214" s="158">
        <v>1632603</v>
      </c>
    </row>
    <row r="215" spans="2:5" x14ac:dyDescent="0.25">
      <c r="B215" s="155" t="s">
        <v>440</v>
      </c>
      <c r="C215" s="156">
        <v>44</v>
      </c>
      <c r="D215" s="157">
        <v>5662787</v>
      </c>
      <c r="E215" s="158">
        <v>10330344</v>
      </c>
    </row>
    <row r="216" spans="2:5" x14ac:dyDescent="0.25">
      <c r="B216" s="155" t="s">
        <v>441</v>
      </c>
      <c r="C216" s="156">
        <v>1</v>
      </c>
      <c r="D216" s="157">
        <v>73543</v>
      </c>
      <c r="E216" s="158">
        <v>173476</v>
      </c>
    </row>
    <row r="217" spans="2:5" x14ac:dyDescent="0.25">
      <c r="B217" s="159" t="s">
        <v>442</v>
      </c>
      <c r="C217" s="156">
        <v>50</v>
      </c>
      <c r="D217" s="157">
        <v>7670888</v>
      </c>
      <c r="E217" s="158">
        <v>12603688</v>
      </c>
    </row>
    <row r="218" spans="2:5" x14ac:dyDescent="0.25">
      <c r="B218" s="160" t="s">
        <v>443</v>
      </c>
      <c r="C218" s="156">
        <v>33</v>
      </c>
      <c r="D218" s="157">
        <v>5768762</v>
      </c>
      <c r="E218" s="158">
        <v>9639915</v>
      </c>
    </row>
    <row r="219" spans="2:5" x14ac:dyDescent="0.25">
      <c r="B219" s="155" t="s">
        <v>444</v>
      </c>
      <c r="C219" s="156">
        <v>10</v>
      </c>
      <c r="D219" s="157">
        <v>1555428</v>
      </c>
      <c r="E219" s="158">
        <v>2610614</v>
      </c>
    </row>
    <row r="220" spans="2:5" ht="15.75" thickBot="1" x14ac:dyDescent="0.3">
      <c r="B220" s="161" t="s">
        <v>445</v>
      </c>
      <c r="C220" s="162">
        <v>5</v>
      </c>
      <c r="D220" s="163">
        <v>517584</v>
      </c>
      <c r="E220" s="164">
        <v>1407614</v>
      </c>
    </row>
  </sheetData>
  <mergeCells count="57">
    <mergeCell ref="B128:D128"/>
    <mergeCell ref="B129:D129"/>
    <mergeCell ref="B130:D130"/>
    <mergeCell ref="B133:D133"/>
    <mergeCell ref="B134:D134"/>
    <mergeCell ref="B141:D141"/>
    <mergeCell ref="B142:D142"/>
    <mergeCell ref="B143:D143"/>
    <mergeCell ref="B135:D135"/>
    <mergeCell ref="B136:D136"/>
    <mergeCell ref="B137:D137"/>
    <mergeCell ref="B138:D138"/>
    <mergeCell ref="B139:D139"/>
    <mergeCell ref="B144:C144"/>
    <mergeCell ref="B146:C146"/>
    <mergeCell ref="B147:C147"/>
    <mergeCell ref="B148:C148"/>
    <mergeCell ref="B145:C145"/>
    <mergeCell ref="B159:D159"/>
    <mergeCell ref="B157:D157"/>
    <mergeCell ref="B158:D158"/>
    <mergeCell ref="B150:C150"/>
    <mergeCell ref="B151:C151"/>
    <mergeCell ref="B153:C153"/>
    <mergeCell ref="B124:D124"/>
    <mergeCell ref="B125:D125"/>
    <mergeCell ref="B126:D126"/>
    <mergeCell ref="B127:D127"/>
    <mergeCell ref="B118:D118"/>
    <mergeCell ref="B119:D119"/>
    <mergeCell ref="B120:D120"/>
    <mergeCell ref="B123:D123"/>
    <mergeCell ref="B114:D114"/>
    <mergeCell ref="B115:D115"/>
    <mergeCell ref="B116:D116"/>
    <mergeCell ref="B117:D117"/>
    <mergeCell ref="B6:E6"/>
    <mergeCell ref="B8:E8"/>
    <mergeCell ref="B10:D10"/>
    <mergeCell ref="B11:D11"/>
    <mergeCell ref="B7:E7"/>
    <mergeCell ref="D174:E174"/>
    <mergeCell ref="B172:E172"/>
    <mergeCell ref="B173:E173"/>
    <mergeCell ref="B167:C167"/>
    <mergeCell ref="B168:C168"/>
    <mergeCell ref="B169:C169"/>
    <mergeCell ref="B174:B175"/>
    <mergeCell ref="C174:C175"/>
    <mergeCell ref="B170:C170"/>
    <mergeCell ref="B165:C165"/>
    <mergeCell ref="B166:C166"/>
    <mergeCell ref="B160:C160"/>
    <mergeCell ref="B161:C161"/>
    <mergeCell ref="B162:C162"/>
    <mergeCell ref="B163:C163"/>
    <mergeCell ref="B164:C1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5:L15"/>
  <sheetViews>
    <sheetView workbookViewId="0">
      <selection activeCell="K5" sqref="K5"/>
    </sheetView>
  </sheetViews>
  <sheetFormatPr baseColWidth="10" defaultRowHeight="15" x14ac:dyDescent="0.25"/>
  <cols>
    <col min="1" max="1" width="4.5703125" customWidth="1"/>
    <col min="2" max="2" width="14.42578125" customWidth="1"/>
    <col min="3" max="3" width="9.85546875" customWidth="1"/>
    <col min="4" max="4" width="10.140625" bestFit="1" customWidth="1"/>
    <col min="5" max="5" width="14.28515625" customWidth="1"/>
    <col min="6" max="6" width="13.7109375" customWidth="1"/>
    <col min="7" max="7" width="8" customWidth="1"/>
    <col min="8" max="8" width="9.5703125" customWidth="1"/>
    <col min="9" max="9" width="11.42578125" customWidth="1"/>
    <col min="11" max="11" width="11.7109375" bestFit="1" customWidth="1"/>
  </cols>
  <sheetData>
    <row r="5" spans="2:12" ht="15.75" thickBot="1" x14ac:dyDescent="0.3"/>
    <row r="6" spans="2:12" ht="48" customHeight="1" x14ac:dyDescent="0.25">
      <c r="B6" s="271" t="s">
        <v>495</v>
      </c>
      <c r="C6" s="272"/>
      <c r="D6" s="272"/>
      <c r="E6" s="272"/>
      <c r="F6" s="272"/>
      <c r="G6" s="272"/>
      <c r="H6" s="272"/>
      <c r="I6" s="273"/>
    </row>
    <row r="7" spans="2:12" ht="25.15" customHeight="1" x14ac:dyDescent="0.25">
      <c r="B7" s="274" t="s">
        <v>118</v>
      </c>
      <c r="C7" s="275"/>
      <c r="D7" s="275"/>
      <c r="E7" s="275"/>
      <c r="F7" s="275"/>
      <c r="G7" s="275"/>
      <c r="H7" s="275"/>
      <c r="I7" s="276"/>
    </row>
    <row r="8" spans="2:12" ht="28.9" customHeight="1" thickBot="1" x14ac:dyDescent="0.3">
      <c r="B8" s="277" t="s">
        <v>494</v>
      </c>
      <c r="C8" s="278"/>
      <c r="D8" s="278"/>
      <c r="E8" s="278"/>
      <c r="F8" s="278"/>
      <c r="G8" s="278"/>
      <c r="H8" s="278"/>
      <c r="I8" s="279"/>
    </row>
    <row r="9" spans="2:12" ht="45.75" thickBot="1" x14ac:dyDescent="0.3">
      <c r="B9" s="61" t="s">
        <v>119</v>
      </c>
      <c r="C9" s="62" t="s">
        <v>120</v>
      </c>
      <c r="D9" s="62" t="s">
        <v>121</v>
      </c>
      <c r="E9" s="62" t="s">
        <v>122</v>
      </c>
      <c r="F9" s="62" t="s">
        <v>123</v>
      </c>
      <c r="G9" s="62" t="s">
        <v>124</v>
      </c>
      <c r="H9" s="62" t="s">
        <v>125</v>
      </c>
      <c r="I9" s="62" t="s">
        <v>52</v>
      </c>
    </row>
    <row r="10" spans="2:12" x14ac:dyDescent="0.25">
      <c r="B10" s="58"/>
      <c r="C10" s="59"/>
      <c r="D10" s="60"/>
      <c r="E10" s="59"/>
      <c r="F10" s="59"/>
      <c r="G10" s="59"/>
      <c r="H10" s="84"/>
      <c r="I10" s="107"/>
      <c r="K10" s="104"/>
    </row>
    <row r="11" spans="2:12" x14ac:dyDescent="0.25">
      <c r="B11" s="53"/>
      <c r="C11" s="51"/>
      <c r="D11" s="52"/>
      <c r="E11" s="51"/>
      <c r="F11" s="51"/>
      <c r="G11" s="51"/>
      <c r="H11" s="85"/>
      <c r="I11" s="108"/>
      <c r="K11" s="104"/>
      <c r="L11" s="104"/>
    </row>
    <row r="12" spans="2:12" x14ac:dyDescent="0.25">
      <c r="B12" s="53"/>
      <c r="C12" s="52"/>
      <c r="D12" s="51"/>
      <c r="E12" s="51"/>
      <c r="F12" s="51"/>
      <c r="G12" s="51"/>
      <c r="H12" s="51"/>
      <c r="I12" s="108"/>
      <c r="K12" s="104"/>
    </row>
    <row r="13" spans="2:12" x14ac:dyDescent="0.25">
      <c r="B13" s="53"/>
      <c r="C13" s="51"/>
      <c r="D13" s="51"/>
      <c r="E13" s="51"/>
      <c r="F13" s="51"/>
      <c r="G13" s="51"/>
      <c r="H13" s="51"/>
      <c r="I13" s="108"/>
      <c r="L13" s="104"/>
    </row>
    <row r="14" spans="2:12" x14ac:dyDescent="0.25">
      <c r="B14" s="53"/>
      <c r="C14" s="51"/>
      <c r="D14" s="51"/>
      <c r="E14" s="51"/>
      <c r="F14" s="51"/>
      <c r="G14" s="51"/>
      <c r="H14" s="51"/>
      <c r="I14" s="54"/>
    </row>
    <row r="15" spans="2:12" ht="15.75" thickBot="1" x14ac:dyDescent="0.3">
      <c r="B15" s="55"/>
      <c r="C15" s="56"/>
      <c r="D15" s="56"/>
      <c r="E15" s="56"/>
      <c r="F15" s="56"/>
      <c r="G15" s="56"/>
      <c r="H15" s="56"/>
      <c r="I15" s="57"/>
      <c r="K15" s="104"/>
    </row>
  </sheetData>
  <mergeCells count="3">
    <mergeCell ref="B6:I6"/>
    <mergeCell ref="B7:I7"/>
    <mergeCell ref="B8:I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5:S30"/>
  <sheetViews>
    <sheetView workbookViewId="0">
      <selection activeCell="B9" sqref="B9:S9"/>
    </sheetView>
  </sheetViews>
  <sheetFormatPr baseColWidth="10" defaultRowHeight="15" x14ac:dyDescent="0.25"/>
  <cols>
    <col min="1" max="1" width="3.42578125" customWidth="1"/>
    <col min="2" max="3" width="6.5703125" customWidth="1"/>
    <col min="4" max="4" width="30.5703125" style="1" customWidth="1"/>
    <col min="5" max="5" width="11.28515625" customWidth="1"/>
    <col min="6" max="6" width="10.5703125" customWidth="1"/>
    <col min="7" max="7" width="9.28515625" customWidth="1"/>
    <col min="8" max="8" width="9.85546875" customWidth="1"/>
    <col min="9" max="9" width="9.7109375" customWidth="1"/>
    <col min="10" max="10" width="8.85546875" customWidth="1"/>
    <col min="11" max="11" width="10.85546875" customWidth="1"/>
    <col min="12" max="12" width="10" customWidth="1"/>
    <col min="13" max="13" width="9.7109375" customWidth="1"/>
    <col min="14" max="15" width="10.42578125" customWidth="1"/>
    <col min="16" max="19" width="12.28515625" customWidth="1"/>
  </cols>
  <sheetData>
    <row r="5" spans="2:19" ht="17.25" customHeight="1" thickBot="1" x14ac:dyDescent="0.3"/>
    <row r="6" spans="2:19" ht="18" x14ac:dyDescent="0.25">
      <c r="B6" s="295" t="s">
        <v>0</v>
      </c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7"/>
    </row>
    <row r="7" spans="2:19" ht="18" x14ac:dyDescent="0.25">
      <c r="B7" s="298" t="s">
        <v>1</v>
      </c>
      <c r="C7" s="299"/>
      <c r="D7" s="299"/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300"/>
    </row>
    <row r="8" spans="2:19" ht="18" x14ac:dyDescent="0.25">
      <c r="B8" s="298" t="s">
        <v>280</v>
      </c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300"/>
    </row>
    <row r="9" spans="2:19" ht="18" x14ac:dyDescent="0.25">
      <c r="B9" s="298" t="s">
        <v>496</v>
      </c>
      <c r="C9" s="299"/>
      <c r="D9" s="299"/>
      <c r="E9" s="299"/>
      <c r="F9" s="299"/>
      <c r="G9" s="299"/>
      <c r="H9" s="299"/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300"/>
    </row>
    <row r="10" spans="2:19" ht="18" x14ac:dyDescent="0.25">
      <c r="B10" s="298" t="s">
        <v>2</v>
      </c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300"/>
    </row>
    <row r="11" spans="2:19" ht="41.25" customHeight="1" thickBot="1" x14ac:dyDescent="0.3">
      <c r="B11" s="292" t="s">
        <v>495</v>
      </c>
      <c r="C11" s="293"/>
      <c r="D11" s="293"/>
      <c r="E11" s="293"/>
      <c r="F11" s="293"/>
      <c r="G11" s="293"/>
      <c r="H11" s="293"/>
      <c r="I11" s="293"/>
      <c r="J11" s="293"/>
      <c r="K11" s="293"/>
      <c r="L11" s="293"/>
      <c r="M11" s="293"/>
      <c r="N11" s="293"/>
      <c r="O11" s="293"/>
      <c r="P11" s="293"/>
      <c r="Q11" s="293"/>
      <c r="R11" s="293"/>
      <c r="S11" s="294"/>
    </row>
    <row r="12" spans="2:19" ht="16.5" thickBot="1" x14ac:dyDescent="0.3">
      <c r="B12" s="283" t="s">
        <v>3</v>
      </c>
      <c r="C12" s="283" t="s">
        <v>4</v>
      </c>
      <c r="D12" s="286" t="s">
        <v>5</v>
      </c>
      <c r="E12" s="289" t="s">
        <v>6</v>
      </c>
      <c r="F12" s="290"/>
      <c r="G12" s="290"/>
      <c r="H12" s="290"/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291"/>
    </row>
    <row r="13" spans="2:19" ht="16.5" thickBot="1" x14ac:dyDescent="0.3">
      <c r="B13" s="284"/>
      <c r="C13" s="284"/>
      <c r="D13" s="287"/>
      <c r="E13" s="289" t="s">
        <v>7</v>
      </c>
      <c r="F13" s="290"/>
      <c r="G13" s="291"/>
      <c r="H13" s="289" t="s">
        <v>8</v>
      </c>
      <c r="I13" s="290"/>
      <c r="J13" s="291"/>
      <c r="K13" s="289" t="s">
        <v>9</v>
      </c>
      <c r="L13" s="290"/>
      <c r="M13" s="291"/>
      <c r="N13" s="289" t="s">
        <v>10</v>
      </c>
      <c r="O13" s="290"/>
      <c r="P13" s="291"/>
      <c r="Q13" s="289" t="s">
        <v>11</v>
      </c>
      <c r="R13" s="290"/>
      <c r="S13" s="291"/>
    </row>
    <row r="14" spans="2:19" ht="46.9" customHeight="1" thickBot="1" x14ac:dyDescent="0.3">
      <c r="B14" s="285"/>
      <c r="C14" s="285"/>
      <c r="D14" s="288"/>
      <c r="E14" s="82" t="s">
        <v>12</v>
      </c>
      <c r="F14" s="83" t="s">
        <v>13</v>
      </c>
      <c r="G14" s="83" t="s">
        <v>14</v>
      </c>
      <c r="H14" s="82" t="s">
        <v>12</v>
      </c>
      <c r="I14" s="82" t="s">
        <v>13</v>
      </c>
      <c r="J14" s="82" t="s">
        <v>14</v>
      </c>
      <c r="K14" s="82" t="s">
        <v>12</v>
      </c>
      <c r="L14" s="82" t="s">
        <v>13</v>
      </c>
      <c r="M14" s="82" t="s">
        <v>14</v>
      </c>
      <c r="N14" s="82" t="s">
        <v>12</v>
      </c>
      <c r="O14" s="82" t="s">
        <v>13</v>
      </c>
      <c r="P14" s="82" t="s">
        <v>14</v>
      </c>
      <c r="Q14" s="82" t="s">
        <v>12</v>
      </c>
      <c r="R14" s="82" t="s">
        <v>13</v>
      </c>
      <c r="S14" s="82" t="s">
        <v>14</v>
      </c>
    </row>
    <row r="15" spans="2:19" ht="63.75" thickBot="1" x14ac:dyDescent="0.3">
      <c r="B15" s="280">
        <v>1</v>
      </c>
      <c r="C15" s="13"/>
      <c r="D15" s="14" t="s">
        <v>15</v>
      </c>
      <c r="E15" s="15">
        <f>E21+E20+E19+E18+E17+E16</f>
        <v>0</v>
      </c>
      <c r="F15" s="15">
        <f>F21+F20+F19+F18+F17+F16</f>
        <v>0</v>
      </c>
      <c r="G15" s="15">
        <f>E15+F15</f>
        <v>0</v>
      </c>
      <c r="H15" s="15">
        <f>H21+H20+H19+H18+H17+H16</f>
        <v>0</v>
      </c>
      <c r="I15" s="15">
        <f>I21+I20+I19+I18+I17+I16</f>
        <v>0</v>
      </c>
      <c r="J15" s="15">
        <f>H15+I15</f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f>Q21+Q20+Q19+Q18+Q17+Q16</f>
        <v>0</v>
      </c>
      <c r="R15" s="15">
        <f>R21+R20+R19+R18+R17+R16</f>
        <v>0</v>
      </c>
      <c r="S15" s="15">
        <f>Q15+R15</f>
        <v>0</v>
      </c>
    </row>
    <row r="16" spans="2:19" ht="16.5" thickBot="1" x14ac:dyDescent="0.3">
      <c r="B16" s="281"/>
      <c r="C16" s="11">
        <v>1000</v>
      </c>
      <c r="D16" s="16" t="s">
        <v>16</v>
      </c>
      <c r="E16" s="17">
        <v>0</v>
      </c>
      <c r="F16" s="17">
        <v>0</v>
      </c>
      <c r="G16" s="15">
        <f t="shared" ref="G16:G27" si="0">E16+F16</f>
        <v>0</v>
      </c>
      <c r="H16" s="17">
        <v>0</v>
      </c>
      <c r="I16" s="17">
        <v>0</v>
      </c>
      <c r="J16" s="15">
        <f t="shared" ref="J16:J21" si="1">H16+I16</f>
        <v>0</v>
      </c>
      <c r="K16" s="17">
        <v>0</v>
      </c>
      <c r="L16" s="17">
        <v>0</v>
      </c>
      <c r="M16" s="18">
        <v>0</v>
      </c>
      <c r="N16" s="17">
        <v>0</v>
      </c>
      <c r="O16" s="17">
        <v>0</v>
      </c>
      <c r="P16" s="18">
        <v>0</v>
      </c>
      <c r="Q16" s="17">
        <v>0</v>
      </c>
      <c r="R16" s="17">
        <v>0</v>
      </c>
      <c r="S16" s="15">
        <f t="shared" ref="S16:S21" si="2">Q16+R16</f>
        <v>0</v>
      </c>
    </row>
    <row r="17" spans="2:19" ht="16.5" thickBot="1" x14ac:dyDescent="0.3">
      <c r="B17" s="281"/>
      <c r="C17" s="11">
        <v>2000</v>
      </c>
      <c r="D17" s="16" t="s">
        <v>17</v>
      </c>
      <c r="E17" s="17">
        <v>0</v>
      </c>
      <c r="F17" s="17">
        <v>0</v>
      </c>
      <c r="G17" s="15">
        <f t="shared" si="0"/>
        <v>0</v>
      </c>
      <c r="H17" s="17">
        <v>0</v>
      </c>
      <c r="I17" s="17">
        <v>0</v>
      </c>
      <c r="J17" s="15">
        <f t="shared" si="1"/>
        <v>0</v>
      </c>
      <c r="K17" s="17">
        <v>0</v>
      </c>
      <c r="L17" s="17">
        <v>0</v>
      </c>
      <c r="M17" s="18">
        <v>0</v>
      </c>
      <c r="N17" s="17">
        <v>0</v>
      </c>
      <c r="O17" s="17">
        <v>0</v>
      </c>
      <c r="P17" s="18">
        <v>0</v>
      </c>
      <c r="Q17" s="17">
        <v>0</v>
      </c>
      <c r="R17" s="17">
        <v>0</v>
      </c>
      <c r="S17" s="15">
        <f t="shared" si="2"/>
        <v>0</v>
      </c>
    </row>
    <row r="18" spans="2:19" ht="16.5" thickBot="1" x14ac:dyDescent="0.3">
      <c r="B18" s="281"/>
      <c r="C18" s="11">
        <v>3000</v>
      </c>
      <c r="D18" s="16" t="s">
        <v>18</v>
      </c>
      <c r="E18" s="17">
        <v>0</v>
      </c>
      <c r="F18" s="17">
        <v>0</v>
      </c>
      <c r="G18" s="19">
        <f t="shared" si="0"/>
        <v>0</v>
      </c>
      <c r="H18" s="17">
        <v>0</v>
      </c>
      <c r="I18" s="17">
        <v>0</v>
      </c>
      <c r="J18" s="19">
        <f t="shared" si="1"/>
        <v>0</v>
      </c>
      <c r="K18" s="17">
        <v>0</v>
      </c>
      <c r="L18" s="17">
        <v>0</v>
      </c>
      <c r="M18" s="18">
        <v>0</v>
      </c>
      <c r="N18" s="17">
        <v>0</v>
      </c>
      <c r="O18" s="17">
        <v>0</v>
      </c>
      <c r="P18" s="18">
        <v>0</v>
      </c>
      <c r="Q18" s="17">
        <v>0</v>
      </c>
      <c r="R18" s="17">
        <v>0</v>
      </c>
      <c r="S18" s="19">
        <f t="shared" si="2"/>
        <v>0</v>
      </c>
    </row>
    <row r="19" spans="2:19" ht="45.75" thickBot="1" x14ac:dyDescent="0.3">
      <c r="B19" s="281"/>
      <c r="C19" s="11">
        <v>4000</v>
      </c>
      <c r="D19" s="16" t="s">
        <v>19</v>
      </c>
      <c r="E19" s="17">
        <v>0</v>
      </c>
      <c r="F19" s="17">
        <v>0</v>
      </c>
      <c r="G19" s="15">
        <f t="shared" si="0"/>
        <v>0</v>
      </c>
      <c r="H19" s="17">
        <v>0</v>
      </c>
      <c r="I19" s="17">
        <v>0</v>
      </c>
      <c r="J19" s="15">
        <f t="shared" si="1"/>
        <v>0</v>
      </c>
      <c r="K19" s="17">
        <v>0</v>
      </c>
      <c r="L19" s="17">
        <v>0</v>
      </c>
      <c r="M19" s="18">
        <v>0</v>
      </c>
      <c r="N19" s="17">
        <v>0</v>
      </c>
      <c r="O19" s="17">
        <v>0</v>
      </c>
      <c r="P19" s="18">
        <v>0</v>
      </c>
      <c r="Q19" s="17">
        <v>0</v>
      </c>
      <c r="R19" s="17">
        <v>0</v>
      </c>
      <c r="S19" s="15">
        <f t="shared" si="2"/>
        <v>0</v>
      </c>
    </row>
    <row r="20" spans="2:19" ht="30.75" thickBot="1" x14ac:dyDescent="0.3">
      <c r="B20" s="281"/>
      <c r="C20" s="11">
        <v>5000</v>
      </c>
      <c r="D20" s="16" t="s">
        <v>20</v>
      </c>
      <c r="E20" s="17">
        <v>0</v>
      </c>
      <c r="F20" s="17">
        <v>0</v>
      </c>
      <c r="G20" s="15">
        <f t="shared" si="0"/>
        <v>0</v>
      </c>
      <c r="H20" s="17">
        <v>0</v>
      </c>
      <c r="I20" s="17">
        <v>0</v>
      </c>
      <c r="J20" s="15">
        <f t="shared" si="1"/>
        <v>0</v>
      </c>
      <c r="K20" s="17">
        <v>0</v>
      </c>
      <c r="L20" s="17">
        <v>0</v>
      </c>
      <c r="M20" s="18">
        <v>0</v>
      </c>
      <c r="N20" s="17">
        <v>0</v>
      </c>
      <c r="O20" s="17">
        <v>0</v>
      </c>
      <c r="P20" s="18">
        <v>0</v>
      </c>
      <c r="Q20" s="17">
        <v>0</v>
      </c>
      <c r="R20" s="17">
        <v>0</v>
      </c>
      <c r="S20" s="15">
        <f t="shared" si="2"/>
        <v>0</v>
      </c>
    </row>
    <row r="21" spans="2:19" ht="16.5" thickBot="1" x14ac:dyDescent="0.3">
      <c r="B21" s="282"/>
      <c r="C21" s="11">
        <v>6000</v>
      </c>
      <c r="D21" s="16" t="s">
        <v>21</v>
      </c>
      <c r="E21" s="17">
        <v>0</v>
      </c>
      <c r="F21" s="17">
        <v>0</v>
      </c>
      <c r="G21" s="15">
        <f t="shared" si="0"/>
        <v>0</v>
      </c>
      <c r="H21" s="17">
        <v>0</v>
      </c>
      <c r="I21" s="17">
        <v>0</v>
      </c>
      <c r="J21" s="15">
        <f t="shared" si="1"/>
        <v>0</v>
      </c>
      <c r="K21" s="17">
        <v>0</v>
      </c>
      <c r="L21" s="17">
        <v>0</v>
      </c>
      <c r="M21" s="18">
        <v>0</v>
      </c>
      <c r="N21" s="17">
        <v>0</v>
      </c>
      <c r="O21" s="17">
        <v>0</v>
      </c>
      <c r="P21" s="18">
        <v>0</v>
      </c>
      <c r="Q21" s="17">
        <v>0</v>
      </c>
      <c r="R21" s="17">
        <v>0</v>
      </c>
      <c r="S21" s="15">
        <f t="shared" si="2"/>
        <v>0</v>
      </c>
    </row>
    <row r="22" spans="2:19" ht="63.75" thickBot="1" x14ac:dyDescent="0.3">
      <c r="B22" s="280">
        <v>2</v>
      </c>
      <c r="C22" s="20"/>
      <c r="D22" s="14" t="s">
        <v>22</v>
      </c>
      <c r="E22" s="15">
        <f>E27+E26+E25+E24+E23</f>
        <v>0</v>
      </c>
      <c r="F22" s="15">
        <f>F27+F26+F25+F24+F23</f>
        <v>0</v>
      </c>
      <c r="G22" s="15">
        <f>E22+F22</f>
        <v>0</v>
      </c>
      <c r="H22" s="15">
        <f>H27+H26+H25+H24+H23</f>
        <v>0</v>
      </c>
      <c r="I22" s="15">
        <f>I27+I26+I25+I24+I23</f>
        <v>0</v>
      </c>
      <c r="J22" s="15">
        <f t="shared" ref="J22:J27" si="3">H22+I22</f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f>Q27+Q26+Q25+Q24+Q23</f>
        <v>0</v>
      </c>
      <c r="R22" s="15">
        <f>R27+R26+R25+R24+R23</f>
        <v>0</v>
      </c>
      <c r="S22" s="15">
        <f t="shared" ref="S22:S27" si="4">Q22+R22</f>
        <v>0</v>
      </c>
    </row>
    <row r="23" spans="2:19" ht="16.5" thickBot="1" x14ac:dyDescent="0.3">
      <c r="B23" s="281"/>
      <c r="C23" s="11">
        <v>1000</v>
      </c>
      <c r="D23" s="21" t="s">
        <v>16</v>
      </c>
      <c r="E23" s="17">
        <v>0</v>
      </c>
      <c r="F23" s="17">
        <v>0</v>
      </c>
      <c r="G23" s="15">
        <f t="shared" si="0"/>
        <v>0</v>
      </c>
      <c r="H23" s="17">
        <v>0</v>
      </c>
      <c r="I23" s="17">
        <v>0</v>
      </c>
      <c r="J23" s="15">
        <f t="shared" si="3"/>
        <v>0</v>
      </c>
      <c r="K23" s="17">
        <v>0</v>
      </c>
      <c r="L23" s="17">
        <v>0</v>
      </c>
      <c r="M23" s="18">
        <v>0</v>
      </c>
      <c r="N23" s="17">
        <v>0</v>
      </c>
      <c r="O23" s="17">
        <v>0</v>
      </c>
      <c r="P23" s="18">
        <v>0</v>
      </c>
      <c r="Q23" s="17">
        <v>0</v>
      </c>
      <c r="R23" s="17">
        <v>0</v>
      </c>
      <c r="S23" s="15">
        <f t="shared" si="4"/>
        <v>0</v>
      </c>
    </row>
    <row r="24" spans="2:19" ht="16.5" thickBot="1" x14ac:dyDescent="0.3">
      <c r="B24" s="281"/>
      <c r="C24" s="11">
        <v>3000</v>
      </c>
      <c r="D24" s="21" t="s">
        <v>18</v>
      </c>
      <c r="E24" s="17">
        <v>0</v>
      </c>
      <c r="F24" s="17">
        <v>0</v>
      </c>
      <c r="G24" s="19">
        <f t="shared" si="0"/>
        <v>0</v>
      </c>
      <c r="H24" s="17">
        <v>0</v>
      </c>
      <c r="I24" s="17">
        <v>0</v>
      </c>
      <c r="J24" s="19">
        <f t="shared" si="3"/>
        <v>0</v>
      </c>
      <c r="K24" s="17">
        <v>0</v>
      </c>
      <c r="L24" s="17">
        <v>0</v>
      </c>
      <c r="M24" s="18">
        <v>0</v>
      </c>
      <c r="N24" s="17">
        <v>0</v>
      </c>
      <c r="O24" s="17">
        <v>0</v>
      </c>
      <c r="P24" s="18">
        <v>0</v>
      </c>
      <c r="Q24" s="17">
        <v>0</v>
      </c>
      <c r="R24" s="17">
        <v>0</v>
      </c>
      <c r="S24" s="19">
        <f t="shared" si="4"/>
        <v>0</v>
      </c>
    </row>
    <row r="25" spans="2:19" ht="45.75" thickBot="1" x14ac:dyDescent="0.3">
      <c r="B25" s="281"/>
      <c r="C25" s="11">
        <v>4000</v>
      </c>
      <c r="D25" s="16" t="s">
        <v>19</v>
      </c>
      <c r="E25" s="17">
        <v>0</v>
      </c>
      <c r="F25" s="17">
        <v>0</v>
      </c>
      <c r="G25" s="19">
        <f t="shared" si="0"/>
        <v>0</v>
      </c>
      <c r="H25" s="17">
        <v>0</v>
      </c>
      <c r="I25" s="17">
        <v>0</v>
      </c>
      <c r="J25" s="19">
        <f t="shared" si="3"/>
        <v>0</v>
      </c>
      <c r="K25" s="17"/>
      <c r="L25" s="17"/>
      <c r="M25" s="18">
        <v>0</v>
      </c>
      <c r="N25" s="17"/>
      <c r="O25" s="17"/>
      <c r="P25" s="18">
        <v>0</v>
      </c>
      <c r="Q25" s="17">
        <v>0</v>
      </c>
      <c r="R25" s="17">
        <v>0</v>
      </c>
      <c r="S25" s="19">
        <f t="shared" si="4"/>
        <v>0</v>
      </c>
    </row>
    <row r="26" spans="2:19" ht="30.75" thickBot="1" x14ac:dyDescent="0.3">
      <c r="B26" s="281"/>
      <c r="C26" s="11">
        <v>5000</v>
      </c>
      <c r="D26" s="16" t="s">
        <v>20</v>
      </c>
      <c r="E26" s="17">
        <v>0</v>
      </c>
      <c r="F26" s="17">
        <v>0</v>
      </c>
      <c r="G26" s="19">
        <f t="shared" si="0"/>
        <v>0</v>
      </c>
      <c r="H26" s="17">
        <v>0</v>
      </c>
      <c r="I26" s="17">
        <v>0</v>
      </c>
      <c r="J26" s="19">
        <f t="shared" si="3"/>
        <v>0</v>
      </c>
      <c r="K26" s="17"/>
      <c r="L26" s="17"/>
      <c r="M26" s="18">
        <v>0</v>
      </c>
      <c r="N26" s="17"/>
      <c r="O26" s="17"/>
      <c r="P26" s="18">
        <v>0</v>
      </c>
      <c r="Q26" s="17">
        <v>0</v>
      </c>
      <c r="R26" s="17">
        <v>0</v>
      </c>
      <c r="S26" s="19">
        <f t="shared" si="4"/>
        <v>0</v>
      </c>
    </row>
    <row r="27" spans="2:19" ht="16.5" thickBot="1" x14ac:dyDescent="0.3">
      <c r="B27" s="282"/>
      <c r="C27" s="11">
        <v>6000</v>
      </c>
      <c r="D27" s="16" t="s">
        <v>21</v>
      </c>
      <c r="E27" s="17">
        <v>0</v>
      </c>
      <c r="F27" s="17">
        <v>0</v>
      </c>
      <c r="G27" s="19">
        <f t="shared" si="0"/>
        <v>0</v>
      </c>
      <c r="H27" s="17">
        <v>0</v>
      </c>
      <c r="I27" s="17">
        <v>0</v>
      </c>
      <c r="J27" s="19">
        <f t="shared" si="3"/>
        <v>0</v>
      </c>
      <c r="K27" s="17"/>
      <c r="L27" s="17"/>
      <c r="M27" s="18">
        <v>0</v>
      </c>
      <c r="N27" s="17"/>
      <c r="O27" s="17"/>
      <c r="P27" s="18">
        <v>0</v>
      </c>
      <c r="Q27" s="17">
        <v>0</v>
      </c>
      <c r="R27" s="17">
        <v>0</v>
      </c>
      <c r="S27" s="19">
        <f t="shared" si="4"/>
        <v>0</v>
      </c>
    </row>
    <row r="28" spans="2:19" ht="15.75" x14ac:dyDescent="0.25">
      <c r="B28" s="12"/>
      <c r="C28" s="12"/>
      <c r="D28" s="2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spans="2:19" ht="15.75" x14ac:dyDescent="0.25">
      <c r="B29" s="12"/>
      <c r="C29" s="12"/>
      <c r="D29" s="2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2:19" x14ac:dyDescent="0.25">
      <c r="G30" s="2"/>
    </row>
  </sheetData>
  <mergeCells count="17">
    <mergeCell ref="B11:S11"/>
    <mergeCell ref="B6:S6"/>
    <mergeCell ref="B7:S7"/>
    <mergeCell ref="B8:S8"/>
    <mergeCell ref="B9:S9"/>
    <mergeCell ref="B10:S10"/>
    <mergeCell ref="E12:S12"/>
    <mergeCell ref="E13:G13"/>
    <mergeCell ref="H13:J13"/>
    <mergeCell ref="K13:M13"/>
    <mergeCell ref="N13:P13"/>
    <mergeCell ref="Q13:S13"/>
    <mergeCell ref="B15:B21"/>
    <mergeCell ref="B22:B27"/>
    <mergeCell ref="B12:B14"/>
    <mergeCell ref="C12:C14"/>
    <mergeCell ref="D12:D14"/>
  </mergeCells>
  <pageMargins left="0.31496062992125984" right="0.19685039370078741" top="0" bottom="0.15748031496062992" header="0.31496062992125984" footer="0"/>
  <pageSetup paperSize="5" scale="70" orientation="landscape" r:id="rId1"/>
  <ignoredErrors>
    <ignoredError sqref="G22 G15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K17"/>
  <sheetViews>
    <sheetView workbookViewId="0">
      <selection activeCell="F3" sqref="F3"/>
    </sheetView>
  </sheetViews>
  <sheetFormatPr baseColWidth="10" defaultRowHeight="15" x14ac:dyDescent="0.25"/>
  <cols>
    <col min="1" max="1" width="3.85546875" customWidth="1"/>
    <col min="2" max="2" width="16" customWidth="1"/>
    <col min="3" max="3" width="14.42578125" customWidth="1"/>
    <col min="4" max="4" width="12" customWidth="1"/>
    <col min="5" max="5" width="14.42578125" customWidth="1"/>
    <col min="6" max="6" width="12" customWidth="1"/>
    <col min="7" max="7" width="15.28515625" customWidth="1"/>
    <col min="8" max="8" width="11.85546875" customWidth="1"/>
    <col min="9" max="9" width="14.85546875" customWidth="1"/>
    <col min="10" max="10" width="11.85546875" customWidth="1"/>
    <col min="11" max="11" width="15.7109375" customWidth="1"/>
  </cols>
  <sheetData>
    <row r="3" spans="2:11" x14ac:dyDescent="0.25">
      <c r="B3" s="3"/>
    </row>
    <row r="4" spans="2:11" x14ac:dyDescent="0.25">
      <c r="B4" s="3"/>
    </row>
    <row r="5" spans="2:11" ht="15.75" thickBot="1" x14ac:dyDescent="0.3">
      <c r="B5" s="3"/>
    </row>
    <row r="6" spans="2:11" ht="42" customHeight="1" x14ac:dyDescent="0.25">
      <c r="B6" s="301" t="s">
        <v>495</v>
      </c>
      <c r="C6" s="302"/>
      <c r="D6" s="302"/>
      <c r="E6" s="302"/>
      <c r="F6" s="302"/>
      <c r="G6" s="302"/>
      <c r="H6" s="302"/>
      <c r="I6" s="302"/>
      <c r="J6" s="302"/>
      <c r="K6" s="303"/>
    </row>
    <row r="7" spans="2:11" ht="26.45" customHeight="1" x14ac:dyDescent="0.25">
      <c r="B7" s="304" t="s">
        <v>23</v>
      </c>
      <c r="C7" s="305"/>
      <c r="D7" s="305"/>
      <c r="E7" s="305"/>
      <c r="F7" s="305"/>
      <c r="G7" s="305"/>
      <c r="H7" s="305"/>
      <c r="I7" s="305"/>
      <c r="J7" s="305"/>
      <c r="K7" s="306"/>
    </row>
    <row r="8" spans="2:11" ht="33" customHeight="1" thickBot="1" x14ac:dyDescent="0.3">
      <c r="B8" s="304" t="s">
        <v>497</v>
      </c>
      <c r="C8" s="305"/>
      <c r="D8" s="305"/>
      <c r="E8" s="305"/>
      <c r="F8" s="305"/>
      <c r="G8" s="305"/>
      <c r="H8" s="305"/>
      <c r="I8" s="305"/>
      <c r="J8" s="305"/>
      <c r="K8" s="306"/>
    </row>
    <row r="9" spans="2:11" x14ac:dyDescent="0.25">
      <c r="B9" s="308" t="s">
        <v>24</v>
      </c>
      <c r="C9" s="307" t="s">
        <v>25</v>
      </c>
      <c r="D9" s="307"/>
      <c r="E9" s="307" t="s">
        <v>26</v>
      </c>
      <c r="F9" s="307"/>
      <c r="G9" s="307" t="s">
        <v>27</v>
      </c>
      <c r="H9" s="307"/>
      <c r="I9" s="307" t="s">
        <v>28</v>
      </c>
      <c r="J9" s="307"/>
      <c r="K9" s="310" t="s">
        <v>148</v>
      </c>
    </row>
    <row r="10" spans="2:11" ht="30" x14ac:dyDescent="0.25">
      <c r="B10" s="309"/>
      <c r="C10" s="47" t="s">
        <v>31</v>
      </c>
      <c r="D10" s="47" t="s">
        <v>32</v>
      </c>
      <c r="E10" s="47" t="s">
        <v>31</v>
      </c>
      <c r="F10" s="47" t="s">
        <v>32</v>
      </c>
      <c r="G10" s="47" t="s">
        <v>31</v>
      </c>
      <c r="H10" s="47" t="s">
        <v>32</v>
      </c>
      <c r="I10" s="47" t="s">
        <v>31</v>
      </c>
      <c r="J10" s="47" t="s">
        <v>32</v>
      </c>
      <c r="K10" s="311"/>
    </row>
    <row r="11" spans="2:11" x14ac:dyDescent="0.25">
      <c r="B11" s="49" t="s">
        <v>29</v>
      </c>
      <c r="C11" s="48" t="s">
        <v>34</v>
      </c>
      <c r="D11" s="48" t="s">
        <v>35</v>
      </c>
      <c r="E11" s="48" t="s">
        <v>36</v>
      </c>
      <c r="F11" s="48" t="s">
        <v>37</v>
      </c>
      <c r="G11" s="48" t="s">
        <v>38</v>
      </c>
      <c r="H11" s="48" t="s">
        <v>39</v>
      </c>
      <c r="I11" s="48" t="s">
        <v>40</v>
      </c>
      <c r="J11" s="48" t="s">
        <v>41</v>
      </c>
      <c r="K11" s="50" t="s">
        <v>33</v>
      </c>
    </row>
    <row r="12" spans="2:11" ht="28.5" customHeight="1" x14ac:dyDescent="0.25">
      <c r="B12" s="86"/>
      <c r="C12" s="87"/>
      <c r="D12" s="88"/>
      <c r="E12" s="87"/>
      <c r="F12" s="88"/>
      <c r="G12" s="45"/>
      <c r="H12" s="46"/>
      <c r="I12" s="45"/>
      <c r="J12" s="45"/>
      <c r="K12" s="100">
        <f>+D12+F12+H12</f>
        <v>0</v>
      </c>
    </row>
    <row r="13" spans="2:11" ht="28.5" customHeight="1" x14ac:dyDescent="0.25">
      <c r="B13" s="191" t="s">
        <v>467</v>
      </c>
      <c r="C13" s="192" t="s">
        <v>468</v>
      </c>
      <c r="D13" s="193">
        <v>0</v>
      </c>
      <c r="E13" s="194"/>
      <c r="F13" s="195"/>
      <c r="G13" s="194"/>
      <c r="H13" s="195"/>
      <c r="I13" s="194"/>
      <c r="J13" s="194"/>
      <c r="K13" s="196">
        <f>+D13+F13+H13</f>
        <v>0</v>
      </c>
    </row>
    <row r="14" spans="2:11" ht="28.5" customHeight="1" x14ac:dyDescent="0.25">
      <c r="B14" s="89"/>
      <c r="C14" s="91"/>
      <c r="D14" s="90"/>
      <c r="E14" s="91"/>
      <c r="F14" s="90"/>
      <c r="G14" s="43"/>
      <c r="H14" s="44"/>
      <c r="I14" s="43"/>
      <c r="J14" s="43"/>
      <c r="K14" s="101">
        <f>+D14+F14+H14</f>
        <v>0</v>
      </c>
    </row>
    <row r="17" spans="11:11" x14ac:dyDescent="0.25">
      <c r="K17" s="104"/>
    </row>
  </sheetData>
  <mergeCells count="9">
    <mergeCell ref="B6:K6"/>
    <mergeCell ref="B7:K7"/>
    <mergeCell ref="B8:K8"/>
    <mergeCell ref="C9:D9"/>
    <mergeCell ref="E9:F9"/>
    <mergeCell ref="G9:H9"/>
    <mergeCell ref="I9:J9"/>
    <mergeCell ref="B9:B10"/>
    <mergeCell ref="K9:K10"/>
  </mergeCells>
  <pageMargins left="0.23622047244094491" right="0.23622047244094491" top="0.74803149606299213" bottom="0.74803149606299213" header="0.31496062992125984" footer="0.31496062992125984"/>
  <pageSetup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G14"/>
  <sheetViews>
    <sheetView workbookViewId="0">
      <selection activeCell="J5" sqref="J5"/>
    </sheetView>
  </sheetViews>
  <sheetFormatPr baseColWidth="10" defaultRowHeight="15" x14ac:dyDescent="0.25"/>
  <cols>
    <col min="1" max="1" width="4.5703125" customWidth="1"/>
    <col min="2" max="2" width="36.5703125" customWidth="1"/>
    <col min="3" max="3" width="31.85546875" customWidth="1"/>
    <col min="4" max="4" width="22.42578125" customWidth="1"/>
    <col min="5" max="5" width="16" customWidth="1"/>
    <col min="6" max="6" width="18.7109375" customWidth="1"/>
  </cols>
  <sheetData>
    <row r="4" spans="1:7" ht="15.75" thickBot="1" x14ac:dyDescent="0.3"/>
    <row r="5" spans="1:7" ht="49.5" customHeight="1" x14ac:dyDescent="0.25">
      <c r="B5" s="323" t="s">
        <v>495</v>
      </c>
      <c r="C5" s="324"/>
      <c r="D5" s="324"/>
      <c r="E5" s="324"/>
      <c r="F5" s="325"/>
    </row>
    <row r="6" spans="1:7" ht="25.9" customHeight="1" x14ac:dyDescent="0.25">
      <c r="B6" s="314" t="s">
        <v>47</v>
      </c>
      <c r="C6" s="315"/>
      <c r="D6" s="315"/>
      <c r="E6" s="315"/>
      <c r="F6" s="316"/>
    </row>
    <row r="7" spans="1:7" ht="49.5" customHeight="1" thickBot="1" x14ac:dyDescent="0.3">
      <c r="B7" s="317" t="s">
        <v>497</v>
      </c>
      <c r="C7" s="318"/>
      <c r="D7" s="318"/>
      <c r="E7" s="318"/>
      <c r="F7" s="319"/>
    </row>
    <row r="8" spans="1:7" ht="39" customHeight="1" thickBot="1" x14ac:dyDescent="0.3">
      <c r="B8" s="144" t="s">
        <v>48</v>
      </c>
      <c r="C8" s="139" t="s">
        <v>49</v>
      </c>
      <c r="D8" s="312" t="s">
        <v>50</v>
      </c>
      <c r="E8" s="313"/>
      <c r="F8" s="139" t="s">
        <v>51</v>
      </c>
      <c r="G8" s="24"/>
    </row>
    <row r="9" spans="1:7" ht="16.5" thickBot="1" x14ac:dyDescent="0.3">
      <c r="B9" s="25"/>
      <c r="C9" s="23"/>
      <c r="D9" s="23" t="s">
        <v>9</v>
      </c>
      <c r="E9" s="23" t="s">
        <v>10</v>
      </c>
      <c r="F9" s="23"/>
      <c r="G9" s="24"/>
    </row>
    <row r="10" spans="1:7" ht="16.5" thickBot="1" x14ac:dyDescent="0.3">
      <c r="B10" s="32"/>
      <c r="C10" s="33"/>
      <c r="D10" s="26"/>
      <c r="E10" s="26"/>
      <c r="F10" s="26"/>
      <c r="G10" s="24"/>
    </row>
    <row r="11" spans="1:7" ht="26.25" customHeight="1" thickBot="1" x14ac:dyDescent="0.3">
      <c r="A11" s="24"/>
      <c r="B11" s="197" t="s">
        <v>467</v>
      </c>
      <c r="C11" s="320" t="s">
        <v>469</v>
      </c>
      <c r="D11" s="321"/>
      <c r="E11" s="321"/>
      <c r="F11" s="322"/>
      <c r="G11" s="24"/>
    </row>
    <row r="12" spans="1:7" ht="16.5" thickBot="1" x14ac:dyDescent="0.3">
      <c r="B12" s="27"/>
      <c r="C12" s="23"/>
      <c r="D12" s="26"/>
      <c r="E12" s="26"/>
      <c r="F12" s="26"/>
      <c r="G12" s="24"/>
    </row>
    <row r="13" spans="1:7" ht="15.75" x14ac:dyDescent="0.25">
      <c r="B13" s="24"/>
      <c r="C13" s="24"/>
      <c r="D13" s="24"/>
      <c r="E13" s="24"/>
      <c r="F13" s="24"/>
      <c r="G13" s="24"/>
    </row>
    <row r="14" spans="1:7" x14ac:dyDescent="0.25">
      <c r="E14" s="104"/>
    </row>
  </sheetData>
  <mergeCells count="5">
    <mergeCell ref="D8:E8"/>
    <mergeCell ref="B6:F6"/>
    <mergeCell ref="B7:F7"/>
    <mergeCell ref="C11:F11"/>
    <mergeCell ref="B5:F5"/>
  </mergeCells>
  <pageMargins left="0.23622047244094491" right="0.23622047244094491" top="0.74803149606299213" bottom="0.74803149606299213" header="0.31496062992125984" footer="0.31496062992125984"/>
  <pageSetup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4:D29"/>
  <sheetViews>
    <sheetView workbookViewId="0">
      <selection activeCell="F5" sqref="F5"/>
    </sheetView>
  </sheetViews>
  <sheetFormatPr baseColWidth="10" defaultRowHeight="15" x14ac:dyDescent="0.25"/>
  <cols>
    <col min="1" max="1" width="6.42578125" customWidth="1"/>
    <col min="2" max="2" width="54.5703125" customWidth="1"/>
    <col min="3" max="3" width="32.85546875" customWidth="1"/>
    <col min="4" max="4" width="32" customWidth="1"/>
  </cols>
  <sheetData>
    <row r="4" spans="2:4" ht="15.75" thickBot="1" x14ac:dyDescent="0.3"/>
    <row r="5" spans="2:4" ht="45" customHeight="1" x14ac:dyDescent="0.25">
      <c r="B5" s="327" t="s">
        <v>495</v>
      </c>
      <c r="C5" s="328"/>
      <c r="D5" s="329"/>
    </row>
    <row r="6" spans="2:4" ht="41.25" customHeight="1" x14ac:dyDescent="0.25">
      <c r="B6" s="330" t="s">
        <v>46</v>
      </c>
      <c r="C6" s="331"/>
      <c r="D6" s="332"/>
    </row>
    <row r="7" spans="2:4" ht="41.25" customHeight="1" thickBot="1" x14ac:dyDescent="0.3">
      <c r="B7" s="333" t="s">
        <v>497</v>
      </c>
      <c r="C7" s="334"/>
      <c r="D7" s="335"/>
    </row>
    <row r="8" spans="2:4" ht="15.75" thickBot="1" x14ac:dyDescent="0.3">
      <c r="B8" s="336" t="s">
        <v>45</v>
      </c>
      <c r="C8" s="338" t="s">
        <v>44</v>
      </c>
      <c r="D8" s="339"/>
    </row>
    <row r="9" spans="2:4" ht="15.75" thickBot="1" x14ac:dyDescent="0.3">
      <c r="B9" s="337"/>
      <c r="C9" s="92" t="s">
        <v>43</v>
      </c>
      <c r="D9" s="93" t="s">
        <v>42</v>
      </c>
    </row>
    <row r="10" spans="2:4" x14ac:dyDescent="0.25">
      <c r="B10" s="118"/>
      <c r="C10" s="119"/>
      <c r="D10" s="120"/>
    </row>
    <row r="11" spans="2:4" x14ac:dyDescent="0.25">
      <c r="B11" s="121" t="s">
        <v>491</v>
      </c>
      <c r="C11" s="94" t="s">
        <v>470</v>
      </c>
      <c r="D11" s="95" t="s">
        <v>471</v>
      </c>
    </row>
    <row r="12" spans="2:4" x14ac:dyDescent="0.25">
      <c r="B12" s="121" t="s">
        <v>491</v>
      </c>
      <c r="C12" s="94" t="s">
        <v>470</v>
      </c>
      <c r="D12" s="95" t="s">
        <v>472</v>
      </c>
    </row>
    <row r="13" spans="2:4" x14ac:dyDescent="0.25">
      <c r="B13" s="121" t="s">
        <v>491</v>
      </c>
      <c r="C13" s="94" t="s">
        <v>470</v>
      </c>
      <c r="D13" s="95" t="s">
        <v>473</v>
      </c>
    </row>
    <row r="14" spans="2:4" x14ac:dyDescent="0.25">
      <c r="B14" s="121" t="s">
        <v>491</v>
      </c>
      <c r="C14" s="94" t="s">
        <v>277</v>
      </c>
      <c r="D14" s="95" t="s">
        <v>474</v>
      </c>
    </row>
    <row r="15" spans="2:4" x14ac:dyDescent="0.25">
      <c r="B15" s="121" t="s">
        <v>491</v>
      </c>
      <c r="C15" s="94" t="s">
        <v>475</v>
      </c>
      <c r="D15" s="95" t="s">
        <v>476</v>
      </c>
    </row>
    <row r="16" spans="2:4" x14ac:dyDescent="0.25">
      <c r="B16" s="121" t="s">
        <v>491</v>
      </c>
      <c r="C16" s="94" t="s">
        <v>475</v>
      </c>
      <c r="D16" s="95" t="s">
        <v>477</v>
      </c>
    </row>
    <row r="17" spans="2:4" x14ac:dyDescent="0.25">
      <c r="B17" s="121" t="s">
        <v>491</v>
      </c>
      <c r="C17" s="94" t="s">
        <v>150</v>
      </c>
      <c r="D17" s="95" t="s">
        <v>478</v>
      </c>
    </row>
    <row r="18" spans="2:4" x14ac:dyDescent="0.25">
      <c r="B18" s="121" t="s">
        <v>491</v>
      </c>
      <c r="C18" s="94" t="s">
        <v>479</v>
      </c>
      <c r="D18" s="114" t="s">
        <v>480</v>
      </c>
    </row>
    <row r="19" spans="2:4" x14ac:dyDescent="0.25">
      <c r="B19" s="121" t="s">
        <v>491</v>
      </c>
      <c r="C19" s="94" t="s">
        <v>481</v>
      </c>
      <c r="D19" s="114" t="s">
        <v>482</v>
      </c>
    </row>
    <row r="20" spans="2:4" ht="15.75" thickBot="1" x14ac:dyDescent="0.3">
      <c r="B20" s="122"/>
      <c r="C20" s="124"/>
      <c r="D20" s="123"/>
    </row>
    <row r="21" spans="2:4" x14ac:dyDescent="0.25">
      <c r="C21" s="110"/>
    </row>
    <row r="22" spans="2:4" x14ac:dyDescent="0.25">
      <c r="C22" s="111"/>
    </row>
    <row r="23" spans="2:4" x14ac:dyDescent="0.25">
      <c r="C23" s="326"/>
    </row>
    <row r="24" spans="2:4" x14ac:dyDescent="0.25">
      <c r="C24" s="326"/>
    </row>
    <row r="25" spans="2:4" x14ac:dyDescent="0.25">
      <c r="C25" s="112"/>
    </row>
    <row r="26" spans="2:4" x14ac:dyDescent="0.25">
      <c r="C26" s="113"/>
    </row>
    <row r="27" spans="2:4" x14ac:dyDescent="0.25">
      <c r="C27" s="112"/>
    </row>
    <row r="28" spans="2:4" x14ac:dyDescent="0.25">
      <c r="C28" s="113"/>
    </row>
    <row r="29" spans="2:4" x14ac:dyDescent="0.25">
      <c r="C29" s="112"/>
    </row>
  </sheetData>
  <mergeCells count="6">
    <mergeCell ref="C23:C24"/>
    <mergeCell ref="B5:D5"/>
    <mergeCell ref="B6:D6"/>
    <mergeCell ref="B7:D7"/>
    <mergeCell ref="B8:B9"/>
    <mergeCell ref="C8:D8"/>
  </mergeCells>
  <pageMargins left="0.31496062992125984" right="0.31496062992125984" top="0.55118110236220474" bottom="0.35433070866141736" header="0.31496062992125984" footer="0.31496062992125984"/>
  <pageSetup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5:S90"/>
  <sheetViews>
    <sheetView zoomScale="130" zoomScaleNormal="130" workbookViewId="0">
      <pane ySplit="8" topLeftCell="A9" activePane="bottomLeft" state="frozen"/>
      <selection pane="bottomLeft" activeCell="R5" sqref="R5"/>
    </sheetView>
  </sheetViews>
  <sheetFormatPr baseColWidth="10" defaultColWidth="11.42578125" defaultRowHeight="15" x14ac:dyDescent="0.25"/>
  <cols>
    <col min="1" max="1" width="2.140625" style="182" customWidth="1"/>
    <col min="2" max="2" width="25.5703125" style="182" customWidth="1"/>
    <col min="3" max="3" width="13.85546875" style="182" customWidth="1"/>
    <col min="4" max="15" width="10.7109375" style="182" customWidth="1"/>
    <col min="16" max="16384" width="11.42578125" style="182"/>
  </cols>
  <sheetData>
    <row r="5" spans="2:19" ht="15.75" thickBot="1" x14ac:dyDescent="0.3"/>
    <row r="6" spans="2:19" ht="38.25" customHeight="1" x14ac:dyDescent="0.25">
      <c r="B6" s="340" t="s">
        <v>495</v>
      </c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2"/>
      <c r="S6" s="182" t="s">
        <v>147</v>
      </c>
    </row>
    <row r="7" spans="2:19" ht="29.45" customHeight="1" thickBot="1" x14ac:dyDescent="0.3">
      <c r="B7" s="343" t="s">
        <v>281</v>
      </c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5"/>
    </row>
    <row r="8" spans="2:19" ht="15.75" thickBot="1" x14ac:dyDescent="0.3">
      <c r="B8" s="183"/>
      <c r="C8" s="184" t="s">
        <v>53</v>
      </c>
      <c r="D8" s="184" t="s">
        <v>54</v>
      </c>
      <c r="E8" s="184" t="s">
        <v>55</v>
      </c>
      <c r="F8" s="184" t="s">
        <v>56</v>
      </c>
      <c r="G8" s="184" t="s">
        <v>57</v>
      </c>
      <c r="H8" s="184" t="s">
        <v>58</v>
      </c>
      <c r="I8" s="184" t="s">
        <v>59</v>
      </c>
      <c r="J8" s="184" t="s">
        <v>60</v>
      </c>
      <c r="K8" s="184" t="s">
        <v>61</v>
      </c>
      <c r="L8" s="184" t="s">
        <v>62</v>
      </c>
      <c r="M8" s="184" t="s">
        <v>63</v>
      </c>
      <c r="N8" s="184" t="s">
        <v>64</v>
      </c>
      <c r="O8" s="184" t="s">
        <v>65</v>
      </c>
    </row>
    <row r="9" spans="2:19" x14ac:dyDescent="0.25">
      <c r="B9" s="185" t="s">
        <v>30</v>
      </c>
      <c r="C9" s="186">
        <f>C10+C19+C25+C28+C34+C38+C48+C53+C57+C61+C68+C71+C79+C81+C83</f>
        <v>580078873</v>
      </c>
      <c r="D9" s="186">
        <f t="shared" ref="D9:O9" si="0">D10+D19+D25+D28+D34+D38+D48+D53+D57+D61+D68+D71+D79+D81+D83</f>
        <v>65034894</v>
      </c>
      <c r="E9" s="186">
        <f t="shared" si="0"/>
        <v>32828124</v>
      </c>
      <c r="F9" s="186">
        <f t="shared" si="0"/>
        <v>49557033</v>
      </c>
      <c r="G9" s="186">
        <f t="shared" si="0"/>
        <v>27662718</v>
      </c>
      <c r="H9" s="186">
        <f t="shared" si="0"/>
        <v>53690142</v>
      </c>
      <c r="I9" s="186">
        <f t="shared" si="0"/>
        <v>52235687</v>
      </c>
      <c r="J9" s="186">
        <f t="shared" si="0"/>
        <v>58073720</v>
      </c>
      <c r="K9" s="186">
        <f t="shared" si="0"/>
        <v>55659099</v>
      </c>
      <c r="L9" s="186">
        <f t="shared" si="0"/>
        <v>47660044</v>
      </c>
      <c r="M9" s="186">
        <f t="shared" si="0"/>
        <v>41070533</v>
      </c>
      <c r="N9" s="186">
        <f t="shared" si="0"/>
        <v>45157461</v>
      </c>
      <c r="O9" s="186">
        <f t="shared" si="0"/>
        <v>51449418</v>
      </c>
    </row>
    <row r="10" spans="2:19" x14ac:dyDescent="0.25">
      <c r="B10" s="187" t="s">
        <v>284</v>
      </c>
      <c r="C10" s="180">
        <f>C11+C12+C13+C14+C15+C16+C17+C18</f>
        <v>0</v>
      </c>
      <c r="D10" s="180">
        <f t="shared" ref="D10:O10" si="1">D11+D12+D13+D14+D15+D16+D17+D18</f>
        <v>0</v>
      </c>
      <c r="E10" s="180">
        <f t="shared" si="1"/>
        <v>0</v>
      </c>
      <c r="F10" s="180">
        <f t="shared" si="1"/>
        <v>0</v>
      </c>
      <c r="G10" s="180">
        <f t="shared" si="1"/>
        <v>0</v>
      </c>
      <c r="H10" s="180">
        <f t="shared" si="1"/>
        <v>0</v>
      </c>
      <c r="I10" s="180">
        <f t="shared" si="1"/>
        <v>0</v>
      </c>
      <c r="J10" s="180">
        <f t="shared" si="1"/>
        <v>0</v>
      </c>
      <c r="K10" s="180">
        <f t="shared" si="1"/>
        <v>0</v>
      </c>
      <c r="L10" s="180">
        <f t="shared" si="1"/>
        <v>0</v>
      </c>
      <c r="M10" s="180">
        <f t="shared" si="1"/>
        <v>0</v>
      </c>
      <c r="N10" s="180">
        <f t="shared" si="1"/>
        <v>0</v>
      </c>
      <c r="O10" s="180">
        <f t="shared" si="1"/>
        <v>0</v>
      </c>
    </row>
    <row r="11" spans="2:19" x14ac:dyDescent="0.25">
      <c r="B11" s="188" t="s">
        <v>151</v>
      </c>
      <c r="C11" s="181">
        <f>D11+E11+F11+G11+H11+I11+J11+K11+L11+M11+N11+O11</f>
        <v>0</v>
      </c>
      <c r="D11" s="181">
        <v>0</v>
      </c>
      <c r="E11" s="181">
        <v>0</v>
      </c>
      <c r="F11" s="181">
        <v>0</v>
      </c>
      <c r="G11" s="181">
        <v>0</v>
      </c>
      <c r="H11" s="181">
        <v>0</v>
      </c>
      <c r="I11" s="181">
        <v>0</v>
      </c>
      <c r="J11" s="181">
        <v>0</v>
      </c>
      <c r="K11" s="181">
        <v>0</v>
      </c>
      <c r="L11" s="181">
        <v>0</v>
      </c>
      <c r="M11" s="181">
        <v>0</v>
      </c>
      <c r="N11" s="181">
        <v>0</v>
      </c>
      <c r="O11" s="181">
        <v>0</v>
      </c>
    </row>
    <row r="12" spans="2:19" x14ac:dyDescent="0.25">
      <c r="B12" s="188" t="s">
        <v>152</v>
      </c>
      <c r="C12" s="181">
        <f t="shared" ref="C12:C18" si="2">D12+E12+F12+G12+H12+I12+J12+K12+L12+M12+N12+O12</f>
        <v>0</v>
      </c>
      <c r="D12" s="181">
        <v>0</v>
      </c>
      <c r="E12" s="181">
        <v>0</v>
      </c>
      <c r="F12" s="181">
        <v>0</v>
      </c>
      <c r="G12" s="181">
        <v>0</v>
      </c>
      <c r="H12" s="181">
        <v>0</v>
      </c>
      <c r="I12" s="181">
        <v>0</v>
      </c>
      <c r="J12" s="181">
        <v>0</v>
      </c>
      <c r="K12" s="181">
        <v>0</v>
      </c>
      <c r="L12" s="181">
        <v>0</v>
      </c>
      <c r="M12" s="181">
        <v>0</v>
      </c>
      <c r="N12" s="181">
        <v>0</v>
      </c>
      <c r="O12" s="181">
        <v>0</v>
      </c>
    </row>
    <row r="13" spans="2:19" ht="23.25" x14ac:dyDescent="0.25">
      <c r="B13" s="187" t="s">
        <v>153</v>
      </c>
      <c r="C13" s="181">
        <f t="shared" si="2"/>
        <v>0</v>
      </c>
      <c r="D13" s="181">
        <v>0</v>
      </c>
      <c r="E13" s="181">
        <v>0</v>
      </c>
      <c r="F13" s="181">
        <v>0</v>
      </c>
      <c r="G13" s="181">
        <v>0</v>
      </c>
      <c r="H13" s="181">
        <v>0</v>
      </c>
      <c r="I13" s="181">
        <v>0</v>
      </c>
      <c r="J13" s="181">
        <v>0</v>
      </c>
      <c r="K13" s="181">
        <v>0</v>
      </c>
      <c r="L13" s="181">
        <v>0</v>
      </c>
      <c r="M13" s="181">
        <v>0</v>
      </c>
      <c r="N13" s="181">
        <v>0</v>
      </c>
      <c r="O13" s="181">
        <v>0</v>
      </c>
    </row>
    <row r="14" spans="2:19" x14ac:dyDescent="0.25">
      <c r="B14" s="188" t="s">
        <v>154</v>
      </c>
      <c r="C14" s="181">
        <f t="shared" si="2"/>
        <v>0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0</v>
      </c>
      <c r="K14" s="181">
        <v>0</v>
      </c>
      <c r="L14" s="181">
        <v>0</v>
      </c>
      <c r="M14" s="181">
        <v>0</v>
      </c>
      <c r="N14" s="181">
        <v>0</v>
      </c>
      <c r="O14" s="181">
        <v>0</v>
      </c>
    </row>
    <row r="15" spans="2:19" x14ac:dyDescent="0.25">
      <c r="B15" s="188" t="s">
        <v>66</v>
      </c>
      <c r="C15" s="181">
        <f t="shared" si="2"/>
        <v>0</v>
      </c>
      <c r="D15" s="181">
        <v>0</v>
      </c>
      <c r="E15" s="181">
        <v>0</v>
      </c>
      <c r="F15" s="181">
        <v>0</v>
      </c>
      <c r="G15" s="181">
        <v>0</v>
      </c>
      <c r="H15" s="181">
        <v>0</v>
      </c>
      <c r="I15" s="181">
        <v>0</v>
      </c>
      <c r="J15" s="181">
        <v>0</v>
      </c>
      <c r="K15" s="181">
        <v>0</v>
      </c>
      <c r="L15" s="181">
        <v>0</v>
      </c>
      <c r="M15" s="181">
        <v>0</v>
      </c>
      <c r="N15" s="181">
        <v>0</v>
      </c>
      <c r="O15" s="181">
        <v>0</v>
      </c>
    </row>
    <row r="16" spans="2:19" x14ac:dyDescent="0.25">
      <c r="B16" s="188" t="s">
        <v>67</v>
      </c>
      <c r="C16" s="181">
        <f t="shared" si="2"/>
        <v>0</v>
      </c>
      <c r="D16" s="181">
        <v>0</v>
      </c>
      <c r="E16" s="181">
        <v>0</v>
      </c>
      <c r="F16" s="181">
        <v>0</v>
      </c>
      <c r="G16" s="181">
        <v>0</v>
      </c>
      <c r="H16" s="181">
        <v>0</v>
      </c>
      <c r="I16" s="181">
        <v>0</v>
      </c>
      <c r="J16" s="181">
        <v>0</v>
      </c>
      <c r="K16" s="181">
        <v>0</v>
      </c>
      <c r="L16" s="181">
        <v>0</v>
      </c>
      <c r="M16" s="181">
        <v>0</v>
      </c>
      <c r="N16" s="181">
        <v>0</v>
      </c>
      <c r="O16" s="181">
        <v>0</v>
      </c>
    </row>
    <row r="17" spans="2:15" x14ac:dyDescent="0.25">
      <c r="B17" s="188" t="s">
        <v>155</v>
      </c>
      <c r="C17" s="181">
        <f t="shared" si="2"/>
        <v>0</v>
      </c>
      <c r="D17" s="181">
        <v>0</v>
      </c>
      <c r="E17" s="181">
        <v>0</v>
      </c>
      <c r="F17" s="181">
        <v>0</v>
      </c>
      <c r="G17" s="181">
        <v>0</v>
      </c>
      <c r="H17" s="181">
        <v>0</v>
      </c>
      <c r="I17" s="181">
        <v>0</v>
      </c>
      <c r="J17" s="181">
        <v>0</v>
      </c>
      <c r="K17" s="181">
        <v>0</v>
      </c>
      <c r="L17" s="181">
        <v>0</v>
      </c>
      <c r="M17" s="181">
        <v>0</v>
      </c>
      <c r="N17" s="181">
        <v>0</v>
      </c>
      <c r="O17" s="181">
        <v>0</v>
      </c>
    </row>
    <row r="18" spans="2:15" x14ac:dyDescent="0.25">
      <c r="B18" s="188" t="s">
        <v>68</v>
      </c>
      <c r="C18" s="181">
        <f t="shared" si="2"/>
        <v>0</v>
      </c>
      <c r="D18" s="181">
        <v>0</v>
      </c>
      <c r="E18" s="181">
        <v>0</v>
      </c>
      <c r="F18" s="181">
        <v>0</v>
      </c>
      <c r="G18" s="181">
        <v>0</v>
      </c>
      <c r="H18" s="181">
        <v>0</v>
      </c>
      <c r="I18" s="181">
        <v>0</v>
      </c>
      <c r="J18" s="181">
        <v>0</v>
      </c>
      <c r="K18" s="181">
        <v>0</v>
      </c>
      <c r="L18" s="181">
        <v>0</v>
      </c>
      <c r="M18" s="181">
        <v>0</v>
      </c>
      <c r="N18" s="181">
        <v>0</v>
      </c>
      <c r="O18" s="181">
        <v>0</v>
      </c>
    </row>
    <row r="19" spans="2:15" ht="23.25" x14ac:dyDescent="0.25">
      <c r="B19" s="187" t="s">
        <v>204</v>
      </c>
      <c r="C19" s="180">
        <f>C20+C21+C22+C23+C24</f>
        <v>0</v>
      </c>
      <c r="D19" s="180">
        <f t="shared" ref="D19:O19" si="3">D20+D21+D22+D23+D24</f>
        <v>0</v>
      </c>
      <c r="E19" s="180">
        <f t="shared" si="3"/>
        <v>0</v>
      </c>
      <c r="F19" s="180">
        <f t="shared" si="3"/>
        <v>0</v>
      </c>
      <c r="G19" s="180">
        <f t="shared" si="3"/>
        <v>0</v>
      </c>
      <c r="H19" s="180">
        <f t="shared" si="3"/>
        <v>0</v>
      </c>
      <c r="I19" s="180">
        <f t="shared" si="3"/>
        <v>0</v>
      </c>
      <c r="J19" s="180">
        <f t="shared" si="3"/>
        <v>0</v>
      </c>
      <c r="K19" s="180">
        <f t="shared" si="3"/>
        <v>0</v>
      </c>
      <c r="L19" s="180">
        <f t="shared" si="3"/>
        <v>0</v>
      </c>
      <c r="M19" s="180">
        <f t="shared" si="3"/>
        <v>0</v>
      </c>
      <c r="N19" s="180">
        <f t="shared" si="3"/>
        <v>0</v>
      </c>
      <c r="O19" s="180">
        <f t="shared" si="3"/>
        <v>0</v>
      </c>
    </row>
    <row r="20" spans="2:15" x14ac:dyDescent="0.25">
      <c r="B20" s="188" t="s">
        <v>69</v>
      </c>
      <c r="C20" s="181">
        <f>D20+E20+F20+G20+H20+I20+J20+K20+L20+M20+N20+O20</f>
        <v>0</v>
      </c>
      <c r="D20" s="181">
        <v>0</v>
      </c>
      <c r="E20" s="181">
        <v>0</v>
      </c>
      <c r="F20" s="181">
        <v>0</v>
      </c>
      <c r="G20" s="181">
        <v>0</v>
      </c>
      <c r="H20" s="181">
        <v>0</v>
      </c>
      <c r="I20" s="181">
        <v>0</v>
      </c>
      <c r="J20" s="181">
        <v>0</v>
      </c>
      <c r="K20" s="181">
        <v>0</v>
      </c>
      <c r="L20" s="181">
        <v>0</v>
      </c>
      <c r="M20" s="181">
        <v>0</v>
      </c>
      <c r="N20" s="181">
        <v>0</v>
      </c>
      <c r="O20" s="181">
        <v>0</v>
      </c>
    </row>
    <row r="21" spans="2:15" x14ac:dyDescent="0.25">
      <c r="B21" s="188" t="s">
        <v>70</v>
      </c>
      <c r="C21" s="181">
        <f>D21+E21+F21+G21+H21+I21+J21+K21+L21+M21+N21+O21</f>
        <v>0</v>
      </c>
      <c r="D21" s="181">
        <v>0</v>
      </c>
      <c r="E21" s="181">
        <v>0</v>
      </c>
      <c r="F21" s="181">
        <v>0</v>
      </c>
      <c r="G21" s="181">
        <v>0</v>
      </c>
      <c r="H21" s="181">
        <v>0</v>
      </c>
      <c r="I21" s="181">
        <v>0</v>
      </c>
      <c r="J21" s="181">
        <v>0</v>
      </c>
      <c r="K21" s="181">
        <v>0</v>
      </c>
      <c r="L21" s="181">
        <v>0</v>
      </c>
      <c r="M21" s="181">
        <v>0</v>
      </c>
      <c r="N21" s="181">
        <v>0</v>
      </c>
      <c r="O21" s="181">
        <v>0</v>
      </c>
    </row>
    <row r="22" spans="2:15" x14ac:dyDescent="0.25">
      <c r="B22" s="188" t="s">
        <v>71</v>
      </c>
      <c r="C22" s="181">
        <f>D22+E22+F22+G22+H22+I22+J22+K22+L22+M22+N22+O22</f>
        <v>0</v>
      </c>
      <c r="D22" s="181">
        <v>0</v>
      </c>
      <c r="E22" s="181">
        <v>0</v>
      </c>
      <c r="F22" s="181">
        <v>0</v>
      </c>
      <c r="G22" s="181">
        <v>0</v>
      </c>
      <c r="H22" s="181">
        <v>0</v>
      </c>
      <c r="I22" s="181">
        <v>0</v>
      </c>
      <c r="J22" s="181">
        <v>0</v>
      </c>
      <c r="K22" s="181">
        <v>0</v>
      </c>
      <c r="L22" s="181">
        <v>0</v>
      </c>
      <c r="M22" s="181">
        <v>0</v>
      </c>
      <c r="N22" s="181">
        <v>0</v>
      </c>
      <c r="O22" s="181">
        <v>0</v>
      </c>
    </row>
    <row r="23" spans="2:15" ht="23.25" x14ac:dyDescent="0.25">
      <c r="B23" s="187" t="s">
        <v>156</v>
      </c>
      <c r="C23" s="181">
        <f>D23+E23+F23+G23+H23+I23+J23+K23+L23+M23+N23+O23</f>
        <v>0</v>
      </c>
      <c r="D23" s="181">
        <v>0</v>
      </c>
      <c r="E23" s="181">
        <v>0</v>
      </c>
      <c r="F23" s="181">
        <v>0</v>
      </c>
      <c r="G23" s="181">
        <v>0</v>
      </c>
      <c r="H23" s="181">
        <v>0</v>
      </c>
      <c r="I23" s="181">
        <v>0</v>
      </c>
      <c r="J23" s="181">
        <v>0</v>
      </c>
      <c r="K23" s="181">
        <v>0</v>
      </c>
      <c r="L23" s="181">
        <v>0</v>
      </c>
      <c r="M23" s="181">
        <v>0</v>
      </c>
      <c r="N23" s="181">
        <v>0</v>
      </c>
      <c r="O23" s="181">
        <v>0</v>
      </c>
    </row>
    <row r="24" spans="2:15" ht="23.25" x14ac:dyDescent="0.25">
      <c r="B24" s="187" t="s">
        <v>157</v>
      </c>
      <c r="C24" s="181">
        <f>D24+E24+F24+G24+H24+I24+J24+K24+L24+M24+N24+O24</f>
        <v>0</v>
      </c>
      <c r="D24" s="181">
        <v>0</v>
      </c>
      <c r="E24" s="181">
        <v>0</v>
      </c>
      <c r="F24" s="181">
        <v>0</v>
      </c>
      <c r="G24" s="181">
        <v>0</v>
      </c>
      <c r="H24" s="181">
        <v>0</v>
      </c>
      <c r="I24" s="181">
        <v>0</v>
      </c>
      <c r="J24" s="181">
        <v>0</v>
      </c>
      <c r="K24" s="181">
        <v>0</v>
      </c>
      <c r="L24" s="181">
        <v>0</v>
      </c>
      <c r="M24" s="181">
        <v>0</v>
      </c>
      <c r="N24" s="181">
        <v>0</v>
      </c>
      <c r="O24" s="181">
        <v>0</v>
      </c>
    </row>
    <row r="25" spans="2:15" x14ac:dyDescent="0.25">
      <c r="B25" s="187" t="s">
        <v>285</v>
      </c>
      <c r="C25" s="180">
        <f>C26+C27</f>
        <v>1220000</v>
      </c>
      <c r="D25" s="180">
        <f t="shared" ref="D25:O25" si="4">D26+D27</f>
        <v>0</v>
      </c>
      <c r="E25" s="180">
        <f t="shared" si="4"/>
        <v>0</v>
      </c>
      <c r="F25" s="180">
        <f t="shared" si="4"/>
        <v>122000</v>
      </c>
      <c r="G25" s="180">
        <f t="shared" si="4"/>
        <v>122000</v>
      </c>
      <c r="H25" s="180">
        <f t="shared" si="4"/>
        <v>122000</v>
      </c>
      <c r="I25" s="180">
        <f t="shared" si="4"/>
        <v>122000</v>
      </c>
      <c r="J25" s="180">
        <f t="shared" si="4"/>
        <v>122000</v>
      </c>
      <c r="K25" s="180">
        <f t="shared" si="4"/>
        <v>122000</v>
      </c>
      <c r="L25" s="180">
        <f t="shared" si="4"/>
        <v>122000</v>
      </c>
      <c r="M25" s="180">
        <f t="shared" si="4"/>
        <v>122000</v>
      </c>
      <c r="N25" s="180">
        <f t="shared" si="4"/>
        <v>122000</v>
      </c>
      <c r="O25" s="180">
        <f t="shared" si="4"/>
        <v>122000</v>
      </c>
    </row>
    <row r="26" spans="2:15" ht="23.25" x14ac:dyDescent="0.25">
      <c r="B26" s="187" t="s">
        <v>158</v>
      </c>
      <c r="C26" s="181">
        <f>D26+E26+F26+G26+H26+I26+J26+K26+L26+M26+N26+O26</f>
        <v>1220000</v>
      </c>
      <c r="D26" s="181">
        <v>0</v>
      </c>
      <c r="E26" s="181">
        <v>0</v>
      </c>
      <c r="F26" s="181">
        <v>122000</v>
      </c>
      <c r="G26" s="181">
        <v>122000</v>
      </c>
      <c r="H26" s="181">
        <v>122000</v>
      </c>
      <c r="I26" s="181">
        <v>122000</v>
      </c>
      <c r="J26" s="181">
        <v>122000</v>
      </c>
      <c r="K26" s="181">
        <v>122000</v>
      </c>
      <c r="L26" s="181">
        <v>122000</v>
      </c>
      <c r="M26" s="181">
        <v>122000</v>
      </c>
      <c r="N26" s="181">
        <v>122000</v>
      </c>
      <c r="O26" s="181">
        <v>122000</v>
      </c>
    </row>
    <row r="27" spans="2:15" x14ac:dyDescent="0.25">
      <c r="B27" s="188" t="s">
        <v>159</v>
      </c>
      <c r="C27" s="181">
        <f>D27+E27+F27+G27+H27+I27+J27+K27+L27+M27+N27+O27</f>
        <v>0</v>
      </c>
      <c r="D27" s="181">
        <v>0</v>
      </c>
      <c r="E27" s="181">
        <v>0</v>
      </c>
      <c r="F27" s="181">
        <v>0</v>
      </c>
      <c r="G27" s="181">
        <v>0</v>
      </c>
      <c r="H27" s="181">
        <v>0</v>
      </c>
      <c r="I27" s="181">
        <v>0</v>
      </c>
      <c r="J27" s="181">
        <v>0</v>
      </c>
      <c r="K27" s="181">
        <v>0</v>
      </c>
      <c r="L27" s="181">
        <v>0</v>
      </c>
      <c r="M27" s="181">
        <v>0</v>
      </c>
      <c r="N27" s="181">
        <v>0</v>
      </c>
      <c r="O27" s="181">
        <v>0</v>
      </c>
    </row>
    <row r="28" spans="2:15" x14ac:dyDescent="0.25">
      <c r="B28" s="187" t="s">
        <v>286</v>
      </c>
      <c r="C28" s="180">
        <f>C29+C30+C31+C32</f>
        <v>361432267</v>
      </c>
      <c r="D28" s="180">
        <f t="shared" ref="D28:O28" si="5">D29+D30+D31+D32</f>
        <v>52245320</v>
      </c>
      <c r="E28" s="180">
        <f t="shared" si="5"/>
        <v>15674914</v>
      </c>
      <c r="F28" s="180">
        <f t="shared" si="5"/>
        <v>32281823</v>
      </c>
      <c r="G28" s="180">
        <f t="shared" si="5"/>
        <v>10332079</v>
      </c>
      <c r="H28" s="180">
        <f t="shared" si="5"/>
        <v>31362503</v>
      </c>
      <c r="I28" s="180">
        <f t="shared" si="5"/>
        <v>29240048</v>
      </c>
      <c r="J28" s="180">
        <f t="shared" si="5"/>
        <v>35733081</v>
      </c>
      <c r="K28" s="180">
        <f t="shared" si="5"/>
        <v>38383889</v>
      </c>
      <c r="L28" s="180">
        <f t="shared" si="5"/>
        <v>30384834</v>
      </c>
      <c r="M28" s="180">
        <f t="shared" si="5"/>
        <v>23737323</v>
      </c>
      <c r="N28" s="180">
        <f t="shared" si="5"/>
        <v>27882250</v>
      </c>
      <c r="O28" s="180">
        <f t="shared" si="5"/>
        <v>34174203</v>
      </c>
    </row>
    <row r="29" spans="2:15" ht="34.5" x14ac:dyDescent="0.25">
      <c r="B29" s="187" t="s">
        <v>160</v>
      </c>
      <c r="C29" s="181">
        <f>D29+E29+F29+G29+H29+I29+J29+K29+L29+M29+N29+O29</f>
        <v>0</v>
      </c>
      <c r="D29" s="181">
        <v>0</v>
      </c>
      <c r="E29" s="181">
        <v>0</v>
      </c>
      <c r="F29" s="181">
        <v>0</v>
      </c>
      <c r="G29" s="181">
        <v>0</v>
      </c>
      <c r="H29" s="181">
        <v>0</v>
      </c>
      <c r="I29" s="181">
        <v>0</v>
      </c>
      <c r="J29" s="181">
        <v>0</v>
      </c>
      <c r="K29" s="181">
        <v>0</v>
      </c>
      <c r="L29" s="181">
        <v>0</v>
      </c>
      <c r="M29" s="181">
        <v>0</v>
      </c>
      <c r="N29" s="181">
        <v>0</v>
      </c>
      <c r="O29" s="181">
        <v>0</v>
      </c>
    </row>
    <row r="30" spans="2:15" x14ac:dyDescent="0.25">
      <c r="B30" s="188" t="s">
        <v>161</v>
      </c>
      <c r="C30" s="181">
        <f>D30+E30+F30+G30+H30+I30+J30+K30+L30+M30+N30+O30</f>
        <v>0</v>
      </c>
      <c r="D30" s="181">
        <v>0</v>
      </c>
      <c r="E30" s="181">
        <v>0</v>
      </c>
      <c r="F30" s="181">
        <v>0</v>
      </c>
      <c r="G30" s="181">
        <v>0</v>
      </c>
      <c r="H30" s="181">
        <v>0</v>
      </c>
      <c r="I30" s="181">
        <v>0</v>
      </c>
      <c r="J30" s="181">
        <v>0</v>
      </c>
      <c r="K30" s="181">
        <v>0</v>
      </c>
      <c r="L30" s="181">
        <v>0</v>
      </c>
      <c r="M30" s="181">
        <v>0</v>
      </c>
      <c r="N30" s="181">
        <v>0</v>
      </c>
      <c r="O30" s="181">
        <v>0</v>
      </c>
    </row>
    <row r="31" spans="2:15" x14ac:dyDescent="0.25">
      <c r="B31" s="188" t="s">
        <v>162</v>
      </c>
      <c r="C31" s="181">
        <f>D31+E31+F31+G31+H31+I31+J31+K31+L31+M31+N31+O31</f>
        <v>354984562</v>
      </c>
      <c r="D31" s="181">
        <v>51741627</v>
      </c>
      <c r="E31" s="181">
        <v>15173332</v>
      </c>
      <c r="F31" s="181">
        <v>31717283</v>
      </c>
      <c r="G31" s="181">
        <v>9746387</v>
      </c>
      <c r="H31" s="181">
        <v>30764742</v>
      </c>
      <c r="I31" s="181">
        <v>28682926</v>
      </c>
      <c r="J31" s="181">
        <v>35160298</v>
      </c>
      <c r="K31" s="181">
        <v>37747767</v>
      </c>
      <c r="L31" s="181">
        <v>29724405</v>
      </c>
      <c r="M31" s="181">
        <v>23176874</v>
      </c>
      <c r="N31" s="181">
        <v>27584466</v>
      </c>
      <c r="O31" s="181">
        <v>33764455</v>
      </c>
    </row>
    <row r="32" spans="2:15" x14ac:dyDescent="0.25">
      <c r="B32" s="188" t="s">
        <v>163</v>
      </c>
      <c r="C32" s="181">
        <f>D32+E32+F32+G32+H32+I32+J32+K32+L32+M32+N32+O32</f>
        <v>6447705</v>
      </c>
      <c r="D32" s="181">
        <v>503693</v>
      </c>
      <c r="E32" s="181">
        <v>501582</v>
      </c>
      <c r="F32" s="181">
        <v>564540</v>
      </c>
      <c r="G32" s="181">
        <v>585692</v>
      </c>
      <c r="H32" s="181">
        <v>597761</v>
      </c>
      <c r="I32" s="181">
        <v>557122</v>
      </c>
      <c r="J32" s="181">
        <v>572783</v>
      </c>
      <c r="K32" s="181">
        <v>636122</v>
      </c>
      <c r="L32" s="181">
        <v>660429</v>
      </c>
      <c r="M32" s="181">
        <v>560449</v>
      </c>
      <c r="N32" s="181">
        <v>297784</v>
      </c>
      <c r="O32" s="181">
        <v>409748</v>
      </c>
    </row>
    <row r="33" spans="2:15" x14ac:dyDescent="0.25">
      <c r="B33" s="188" t="s">
        <v>72</v>
      </c>
      <c r="C33" s="181">
        <f>D33+E33+F33+G33+H33+I33+J33+K33+L33+M33+N33+O33</f>
        <v>0</v>
      </c>
      <c r="D33" s="181">
        <v>0</v>
      </c>
      <c r="E33" s="181">
        <v>0</v>
      </c>
      <c r="F33" s="181">
        <v>0</v>
      </c>
      <c r="G33" s="181">
        <v>0</v>
      </c>
      <c r="H33" s="181">
        <v>0</v>
      </c>
      <c r="I33" s="181">
        <v>0</v>
      </c>
      <c r="J33" s="181">
        <v>0</v>
      </c>
      <c r="K33" s="181">
        <v>0</v>
      </c>
      <c r="L33" s="181">
        <v>0</v>
      </c>
      <c r="M33" s="181">
        <v>0</v>
      </c>
      <c r="N33" s="181">
        <v>0</v>
      </c>
      <c r="O33" s="181">
        <v>0</v>
      </c>
    </row>
    <row r="34" spans="2:15" x14ac:dyDescent="0.25">
      <c r="B34" s="187" t="s">
        <v>287</v>
      </c>
      <c r="C34" s="180">
        <f>C35+C36+C37</f>
        <v>0</v>
      </c>
      <c r="D34" s="180">
        <f t="shared" ref="D34:O34" si="6">D35+D36+D37</f>
        <v>0</v>
      </c>
      <c r="E34" s="180">
        <f t="shared" si="6"/>
        <v>0</v>
      </c>
      <c r="F34" s="180">
        <f t="shared" si="6"/>
        <v>0</v>
      </c>
      <c r="G34" s="180">
        <f t="shared" si="6"/>
        <v>0</v>
      </c>
      <c r="H34" s="180">
        <f t="shared" si="6"/>
        <v>0</v>
      </c>
      <c r="I34" s="180">
        <f t="shared" si="6"/>
        <v>0</v>
      </c>
      <c r="J34" s="180">
        <f t="shared" si="6"/>
        <v>0</v>
      </c>
      <c r="K34" s="180">
        <f t="shared" si="6"/>
        <v>0</v>
      </c>
      <c r="L34" s="180">
        <f t="shared" si="6"/>
        <v>0</v>
      </c>
      <c r="M34" s="180">
        <f t="shared" si="6"/>
        <v>0</v>
      </c>
      <c r="N34" s="180">
        <f t="shared" si="6"/>
        <v>0</v>
      </c>
      <c r="O34" s="180">
        <f t="shared" si="6"/>
        <v>0</v>
      </c>
    </row>
    <row r="35" spans="2:15" ht="45.75" x14ac:dyDescent="0.25">
      <c r="B35" s="187" t="s">
        <v>164</v>
      </c>
      <c r="C35" s="181">
        <f>D35+E35+F35+G35+H35+I35+J35+K35+L35+M35+N35+O35</f>
        <v>0</v>
      </c>
      <c r="D35" s="181">
        <v>0</v>
      </c>
      <c r="E35" s="181">
        <v>0</v>
      </c>
      <c r="F35" s="181">
        <v>0</v>
      </c>
      <c r="G35" s="181">
        <v>0</v>
      </c>
      <c r="H35" s="181">
        <v>0</v>
      </c>
      <c r="I35" s="181">
        <v>0</v>
      </c>
      <c r="J35" s="181">
        <v>0</v>
      </c>
      <c r="K35" s="181">
        <v>0</v>
      </c>
      <c r="L35" s="181">
        <v>0</v>
      </c>
      <c r="M35" s="181">
        <v>0</v>
      </c>
      <c r="N35" s="181">
        <v>0</v>
      </c>
      <c r="O35" s="181">
        <v>0</v>
      </c>
    </row>
    <row r="36" spans="2:15" ht="23.25" x14ac:dyDescent="0.25">
      <c r="B36" s="187" t="s">
        <v>165</v>
      </c>
      <c r="C36" s="181">
        <f>D36+E36+F36+G36+H36+I36+J36+K36+L36+M36+N36+O36</f>
        <v>0</v>
      </c>
      <c r="D36" s="181">
        <v>0</v>
      </c>
      <c r="E36" s="181">
        <v>0</v>
      </c>
      <c r="F36" s="181">
        <v>0</v>
      </c>
      <c r="G36" s="181">
        <v>0</v>
      </c>
      <c r="H36" s="181">
        <v>0</v>
      </c>
      <c r="I36" s="181">
        <v>0</v>
      </c>
      <c r="J36" s="181">
        <v>0</v>
      </c>
      <c r="K36" s="181">
        <v>0</v>
      </c>
      <c r="L36" s="181">
        <v>0</v>
      </c>
      <c r="M36" s="181">
        <v>0</v>
      </c>
      <c r="N36" s="181">
        <v>0</v>
      </c>
      <c r="O36" s="181">
        <v>0</v>
      </c>
    </row>
    <row r="37" spans="2:15" ht="23.25" x14ac:dyDescent="0.25">
      <c r="B37" s="187" t="s">
        <v>166</v>
      </c>
      <c r="C37" s="181">
        <f>D37+E37+F37+G37+H37+I37+J37+K37+L37+M37+N37+O37</f>
        <v>0</v>
      </c>
      <c r="D37" s="181">
        <v>0</v>
      </c>
      <c r="E37" s="181">
        <v>0</v>
      </c>
      <c r="F37" s="181">
        <v>0</v>
      </c>
      <c r="G37" s="181">
        <v>0</v>
      </c>
      <c r="H37" s="181">
        <v>0</v>
      </c>
      <c r="I37" s="181">
        <v>0</v>
      </c>
      <c r="J37" s="181">
        <v>0</v>
      </c>
      <c r="K37" s="181">
        <v>0</v>
      </c>
      <c r="L37" s="181">
        <v>0</v>
      </c>
      <c r="M37" s="181">
        <v>0</v>
      </c>
      <c r="N37" s="181">
        <v>0</v>
      </c>
      <c r="O37" s="181">
        <v>0</v>
      </c>
    </row>
    <row r="38" spans="2:15" ht="23.25" x14ac:dyDescent="0.25">
      <c r="B38" s="187" t="s">
        <v>288</v>
      </c>
      <c r="C38" s="180">
        <f>C39+C40+C41+C42+C43+C44+C45+C46+C47</f>
        <v>118440</v>
      </c>
      <c r="D38" s="180">
        <f t="shared" ref="D38:O38" si="7">D39+D40+D41+D42+D43+D44+D45+D46+D47</f>
        <v>9870</v>
      </c>
      <c r="E38" s="180">
        <f t="shared" si="7"/>
        <v>9870</v>
      </c>
      <c r="F38" s="180">
        <f t="shared" si="7"/>
        <v>9870</v>
      </c>
      <c r="G38" s="180">
        <f t="shared" si="7"/>
        <v>9870</v>
      </c>
      <c r="H38" s="180">
        <f t="shared" si="7"/>
        <v>9870</v>
      </c>
      <c r="I38" s="180">
        <f t="shared" si="7"/>
        <v>9870</v>
      </c>
      <c r="J38" s="180">
        <f t="shared" si="7"/>
        <v>9870</v>
      </c>
      <c r="K38" s="180">
        <f t="shared" si="7"/>
        <v>9870</v>
      </c>
      <c r="L38" s="180">
        <f t="shared" si="7"/>
        <v>9870</v>
      </c>
      <c r="M38" s="180">
        <f t="shared" si="7"/>
        <v>9870</v>
      </c>
      <c r="N38" s="180">
        <f t="shared" si="7"/>
        <v>9870</v>
      </c>
      <c r="O38" s="180">
        <f t="shared" si="7"/>
        <v>9870</v>
      </c>
    </row>
    <row r="39" spans="2:15" ht="23.25" x14ac:dyDescent="0.25">
      <c r="B39" s="187" t="s">
        <v>167</v>
      </c>
      <c r="C39" s="181">
        <f t="shared" ref="C39:C47" si="8">D39+E39+F39+G39+H39+I39+J39+K39+L39+M39+N39+O39</f>
        <v>0</v>
      </c>
      <c r="D39" s="181">
        <v>0</v>
      </c>
      <c r="E39" s="181">
        <v>0</v>
      </c>
      <c r="F39" s="181">
        <v>0</v>
      </c>
      <c r="G39" s="181">
        <v>0</v>
      </c>
      <c r="H39" s="181">
        <v>0</v>
      </c>
      <c r="I39" s="181">
        <v>0</v>
      </c>
      <c r="J39" s="181">
        <v>0</v>
      </c>
      <c r="K39" s="181">
        <v>0</v>
      </c>
      <c r="L39" s="181">
        <v>0</v>
      </c>
      <c r="M39" s="181">
        <v>0</v>
      </c>
      <c r="N39" s="181">
        <v>0</v>
      </c>
      <c r="O39" s="181">
        <v>0</v>
      </c>
    </row>
    <row r="40" spans="2:15" x14ac:dyDescent="0.25">
      <c r="B40" s="188" t="s">
        <v>168</v>
      </c>
      <c r="C40" s="181">
        <f t="shared" si="8"/>
        <v>0</v>
      </c>
      <c r="D40" s="181">
        <v>0</v>
      </c>
      <c r="E40" s="181">
        <v>0</v>
      </c>
      <c r="F40" s="181">
        <v>0</v>
      </c>
      <c r="G40" s="181">
        <v>0</v>
      </c>
      <c r="H40" s="181">
        <v>0</v>
      </c>
      <c r="I40" s="181">
        <v>0</v>
      </c>
      <c r="J40" s="181">
        <v>0</v>
      </c>
      <c r="K40" s="181">
        <v>0</v>
      </c>
      <c r="L40" s="181">
        <v>0</v>
      </c>
      <c r="M40" s="181">
        <v>0</v>
      </c>
      <c r="N40" s="181">
        <v>0</v>
      </c>
      <c r="O40" s="181">
        <v>0</v>
      </c>
    </row>
    <row r="41" spans="2:15" x14ac:dyDescent="0.25">
      <c r="B41" s="188" t="s">
        <v>169</v>
      </c>
      <c r="C41" s="181">
        <f t="shared" si="8"/>
        <v>118440</v>
      </c>
      <c r="D41" s="181">
        <v>9870</v>
      </c>
      <c r="E41" s="181">
        <v>9870</v>
      </c>
      <c r="F41" s="181">
        <v>9870</v>
      </c>
      <c r="G41" s="181">
        <v>9870</v>
      </c>
      <c r="H41" s="181">
        <v>9870</v>
      </c>
      <c r="I41" s="181">
        <v>9870</v>
      </c>
      <c r="J41" s="181">
        <v>9870</v>
      </c>
      <c r="K41" s="181">
        <v>9870</v>
      </c>
      <c r="L41" s="181">
        <v>9870</v>
      </c>
      <c r="M41" s="181">
        <v>9870</v>
      </c>
      <c r="N41" s="181">
        <v>9870</v>
      </c>
      <c r="O41" s="181">
        <v>9870</v>
      </c>
    </row>
    <row r="42" spans="2:15" x14ac:dyDescent="0.25">
      <c r="B42" s="188" t="s">
        <v>170</v>
      </c>
      <c r="C42" s="181">
        <f t="shared" si="8"/>
        <v>0</v>
      </c>
      <c r="D42" s="181">
        <v>0</v>
      </c>
      <c r="E42" s="181">
        <v>0</v>
      </c>
      <c r="F42" s="181">
        <v>0</v>
      </c>
      <c r="G42" s="181">
        <v>0</v>
      </c>
      <c r="H42" s="181">
        <v>0</v>
      </c>
      <c r="I42" s="181">
        <v>0</v>
      </c>
      <c r="J42" s="181">
        <v>0</v>
      </c>
      <c r="K42" s="181">
        <v>0</v>
      </c>
      <c r="L42" s="181">
        <v>0</v>
      </c>
      <c r="M42" s="181">
        <v>0</v>
      </c>
      <c r="N42" s="181">
        <v>0</v>
      </c>
      <c r="O42" s="181">
        <v>0</v>
      </c>
    </row>
    <row r="43" spans="2:15" ht="23.25" x14ac:dyDescent="0.25">
      <c r="B43" s="187" t="s">
        <v>171</v>
      </c>
      <c r="C43" s="181">
        <f t="shared" si="8"/>
        <v>0</v>
      </c>
      <c r="D43" s="181">
        <v>0</v>
      </c>
      <c r="E43" s="181">
        <v>0</v>
      </c>
      <c r="F43" s="181">
        <v>0</v>
      </c>
      <c r="G43" s="181">
        <v>0</v>
      </c>
      <c r="H43" s="181">
        <v>0</v>
      </c>
      <c r="I43" s="181">
        <v>0</v>
      </c>
      <c r="J43" s="181">
        <v>0</v>
      </c>
      <c r="K43" s="181">
        <v>0</v>
      </c>
      <c r="L43" s="181">
        <v>0</v>
      </c>
      <c r="M43" s="181">
        <v>0</v>
      </c>
      <c r="N43" s="181">
        <v>0</v>
      </c>
      <c r="O43" s="181">
        <v>0</v>
      </c>
    </row>
    <row r="44" spans="2:15" ht="34.5" x14ac:dyDescent="0.25">
      <c r="B44" s="187" t="s">
        <v>172</v>
      </c>
      <c r="C44" s="181">
        <f t="shared" si="8"/>
        <v>0</v>
      </c>
      <c r="D44" s="181">
        <v>0</v>
      </c>
      <c r="E44" s="181">
        <v>0</v>
      </c>
      <c r="F44" s="181">
        <v>0</v>
      </c>
      <c r="G44" s="181">
        <v>0</v>
      </c>
      <c r="H44" s="181">
        <v>0</v>
      </c>
      <c r="I44" s="181">
        <v>0</v>
      </c>
      <c r="J44" s="181">
        <v>0</v>
      </c>
      <c r="K44" s="181">
        <v>0</v>
      </c>
      <c r="L44" s="181">
        <v>0</v>
      </c>
      <c r="M44" s="181">
        <v>0</v>
      </c>
      <c r="N44" s="181">
        <v>0</v>
      </c>
      <c r="O44" s="181">
        <v>0</v>
      </c>
    </row>
    <row r="45" spans="2:15" ht="23.25" x14ac:dyDescent="0.25">
      <c r="B45" s="187" t="s">
        <v>173</v>
      </c>
      <c r="C45" s="181">
        <f t="shared" si="8"/>
        <v>0</v>
      </c>
      <c r="D45" s="181">
        <v>0</v>
      </c>
      <c r="E45" s="181">
        <v>0</v>
      </c>
      <c r="F45" s="181">
        <v>0</v>
      </c>
      <c r="G45" s="181">
        <v>0</v>
      </c>
      <c r="H45" s="181">
        <v>0</v>
      </c>
      <c r="I45" s="181">
        <v>0</v>
      </c>
      <c r="J45" s="181">
        <v>0</v>
      </c>
      <c r="K45" s="181">
        <v>0</v>
      </c>
      <c r="L45" s="181">
        <v>0</v>
      </c>
      <c r="M45" s="181">
        <v>0</v>
      </c>
      <c r="N45" s="181">
        <v>0</v>
      </c>
      <c r="O45" s="181">
        <v>0</v>
      </c>
    </row>
    <row r="46" spans="2:15" x14ac:dyDescent="0.25">
      <c r="B46" s="188" t="s">
        <v>174</v>
      </c>
      <c r="C46" s="181">
        <f t="shared" si="8"/>
        <v>0</v>
      </c>
      <c r="D46" s="181">
        <v>0</v>
      </c>
      <c r="E46" s="181">
        <v>0</v>
      </c>
      <c r="F46" s="181">
        <v>0</v>
      </c>
      <c r="G46" s="181">
        <v>0</v>
      </c>
      <c r="H46" s="181">
        <v>0</v>
      </c>
      <c r="I46" s="181">
        <v>0</v>
      </c>
      <c r="J46" s="181">
        <v>0</v>
      </c>
      <c r="K46" s="181">
        <v>0</v>
      </c>
      <c r="L46" s="181">
        <v>0</v>
      </c>
      <c r="M46" s="181">
        <v>0</v>
      </c>
      <c r="N46" s="181">
        <v>0</v>
      </c>
      <c r="O46" s="181">
        <v>0</v>
      </c>
    </row>
    <row r="47" spans="2:15" x14ac:dyDescent="0.25">
      <c r="B47" s="188" t="s">
        <v>175</v>
      </c>
      <c r="C47" s="181">
        <f t="shared" si="8"/>
        <v>0</v>
      </c>
      <c r="D47" s="181">
        <v>0</v>
      </c>
      <c r="E47" s="181">
        <v>0</v>
      </c>
      <c r="F47" s="181">
        <v>0</v>
      </c>
      <c r="G47" s="181"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v>0</v>
      </c>
      <c r="M47" s="181">
        <v>0</v>
      </c>
      <c r="N47" s="181">
        <v>0</v>
      </c>
      <c r="O47" s="181">
        <v>0</v>
      </c>
    </row>
    <row r="48" spans="2:15" ht="23.25" x14ac:dyDescent="0.25">
      <c r="B48" s="187" t="s">
        <v>289</v>
      </c>
      <c r="C48" s="180">
        <f>C49+C50+C51+C52</f>
        <v>0</v>
      </c>
      <c r="D48" s="180">
        <f t="shared" ref="D48:O48" si="9">D49+D50+D51+D52</f>
        <v>0</v>
      </c>
      <c r="E48" s="180">
        <f t="shared" si="9"/>
        <v>0</v>
      </c>
      <c r="F48" s="180">
        <f t="shared" si="9"/>
        <v>0</v>
      </c>
      <c r="G48" s="180">
        <f t="shared" si="9"/>
        <v>0</v>
      </c>
      <c r="H48" s="180">
        <f t="shared" si="9"/>
        <v>0</v>
      </c>
      <c r="I48" s="180">
        <f t="shared" si="9"/>
        <v>0</v>
      </c>
      <c r="J48" s="180">
        <f t="shared" si="9"/>
        <v>0</v>
      </c>
      <c r="K48" s="180">
        <f t="shared" si="9"/>
        <v>0</v>
      </c>
      <c r="L48" s="180">
        <f t="shared" si="9"/>
        <v>0</v>
      </c>
      <c r="M48" s="180">
        <f t="shared" si="9"/>
        <v>0</v>
      </c>
      <c r="N48" s="180">
        <f t="shared" si="9"/>
        <v>0</v>
      </c>
      <c r="O48" s="180">
        <f t="shared" si="9"/>
        <v>0</v>
      </c>
    </row>
    <row r="49" spans="2:15" x14ac:dyDescent="0.25">
      <c r="B49" s="188" t="s">
        <v>176</v>
      </c>
      <c r="C49" s="181">
        <f>D49+E49+F49+G49+H49+I49+J49+K49+L49+M49+N49+O49</f>
        <v>0</v>
      </c>
      <c r="D49" s="181">
        <v>0</v>
      </c>
      <c r="E49" s="181">
        <v>0</v>
      </c>
      <c r="F49" s="181">
        <v>0</v>
      </c>
      <c r="G49" s="181">
        <v>0</v>
      </c>
      <c r="H49" s="181">
        <v>0</v>
      </c>
      <c r="I49" s="181">
        <v>0</v>
      </c>
      <c r="J49" s="181">
        <v>0</v>
      </c>
      <c r="K49" s="181">
        <v>0</v>
      </c>
      <c r="L49" s="181">
        <v>0</v>
      </c>
      <c r="M49" s="181">
        <v>0</v>
      </c>
      <c r="N49" s="181">
        <v>0</v>
      </c>
      <c r="O49" s="181">
        <v>0</v>
      </c>
    </row>
    <row r="50" spans="2:15" ht="34.5" x14ac:dyDescent="0.25">
      <c r="B50" s="187" t="s">
        <v>177</v>
      </c>
      <c r="C50" s="181">
        <f>D50+E50+F50+G50+H50+I50+J50+K50+L50+M50+N50+O50</f>
        <v>0</v>
      </c>
      <c r="D50" s="181">
        <v>0</v>
      </c>
      <c r="E50" s="181">
        <v>0</v>
      </c>
      <c r="F50" s="181">
        <v>0</v>
      </c>
      <c r="G50" s="181">
        <v>0</v>
      </c>
      <c r="H50" s="181">
        <v>0</v>
      </c>
      <c r="I50" s="181">
        <v>0</v>
      </c>
      <c r="J50" s="181">
        <v>0</v>
      </c>
      <c r="K50" s="181">
        <v>0</v>
      </c>
      <c r="L50" s="181">
        <v>0</v>
      </c>
      <c r="M50" s="181">
        <v>0</v>
      </c>
      <c r="N50" s="181">
        <v>0</v>
      </c>
      <c r="O50" s="181">
        <v>0</v>
      </c>
    </row>
    <row r="51" spans="2:15" ht="34.5" x14ac:dyDescent="0.25">
      <c r="B51" s="187" t="s">
        <v>178</v>
      </c>
      <c r="C51" s="181">
        <f>D51+E51+F51+G51+H51+I51+J51+K51+L51+M51+N51+O51</f>
        <v>0</v>
      </c>
      <c r="D51" s="181">
        <v>0</v>
      </c>
      <c r="E51" s="181">
        <v>0</v>
      </c>
      <c r="F51" s="181">
        <v>0</v>
      </c>
      <c r="G51" s="181">
        <v>0</v>
      </c>
      <c r="H51" s="181">
        <v>0</v>
      </c>
      <c r="I51" s="181">
        <v>0</v>
      </c>
      <c r="J51" s="181">
        <v>0</v>
      </c>
      <c r="K51" s="181">
        <v>0</v>
      </c>
      <c r="L51" s="181">
        <v>0</v>
      </c>
      <c r="M51" s="181">
        <v>0</v>
      </c>
      <c r="N51" s="181">
        <v>0</v>
      </c>
      <c r="O51" s="181">
        <v>0</v>
      </c>
    </row>
    <row r="52" spans="2:15" ht="34.5" x14ac:dyDescent="0.25">
      <c r="B52" s="187" t="s">
        <v>179</v>
      </c>
      <c r="C52" s="181">
        <f>D52+E52+F52+G52+H52+I52+J52+K52+L52+M52+N52+O52</f>
        <v>0</v>
      </c>
      <c r="D52" s="181">
        <v>0</v>
      </c>
      <c r="E52" s="181">
        <v>0</v>
      </c>
      <c r="F52" s="181">
        <v>0</v>
      </c>
      <c r="G52" s="181">
        <v>0</v>
      </c>
      <c r="H52" s="181">
        <v>0</v>
      </c>
      <c r="I52" s="181">
        <v>0</v>
      </c>
      <c r="J52" s="181">
        <v>0</v>
      </c>
      <c r="K52" s="181">
        <v>0</v>
      </c>
      <c r="L52" s="181">
        <v>0</v>
      </c>
      <c r="M52" s="181">
        <v>0</v>
      </c>
      <c r="N52" s="181">
        <v>0</v>
      </c>
      <c r="O52" s="181">
        <v>0</v>
      </c>
    </row>
    <row r="53" spans="2:15" ht="34.5" x14ac:dyDescent="0.25">
      <c r="B53" s="187" t="s">
        <v>180</v>
      </c>
      <c r="C53" s="180">
        <f>C54+C55+C56</f>
        <v>0</v>
      </c>
      <c r="D53" s="180">
        <f t="shared" ref="D53:O53" si="10">D54+D55+D56</f>
        <v>0</v>
      </c>
      <c r="E53" s="180">
        <f t="shared" si="10"/>
        <v>0</v>
      </c>
      <c r="F53" s="180">
        <f t="shared" si="10"/>
        <v>0</v>
      </c>
      <c r="G53" s="180">
        <f t="shared" si="10"/>
        <v>0</v>
      </c>
      <c r="H53" s="180">
        <f t="shared" si="10"/>
        <v>0</v>
      </c>
      <c r="I53" s="180">
        <f t="shared" si="10"/>
        <v>0</v>
      </c>
      <c r="J53" s="180">
        <f t="shared" si="10"/>
        <v>0</v>
      </c>
      <c r="K53" s="180">
        <f t="shared" si="10"/>
        <v>0</v>
      </c>
      <c r="L53" s="180">
        <f t="shared" si="10"/>
        <v>0</v>
      </c>
      <c r="M53" s="180">
        <f t="shared" si="10"/>
        <v>0</v>
      </c>
      <c r="N53" s="180">
        <f t="shared" si="10"/>
        <v>0</v>
      </c>
      <c r="O53" s="180">
        <f t="shared" si="10"/>
        <v>0</v>
      </c>
    </row>
    <row r="54" spans="2:15" ht="34.5" x14ac:dyDescent="0.25">
      <c r="B54" s="187" t="s">
        <v>181</v>
      </c>
      <c r="C54" s="181">
        <f>D54+E54+F54+G54+H54+I54+J54+K54+L54+M54+N54+O54</f>
        <v>0</v>
      </c>
      <c r="D54" s="181">
        <v>0</v>
      </c>
      <c r="E54" s="181">
        <v>0</v>
      </c>
      <c r="F54" s="181">
        <v>0</v>
      </c>
      <c r="G54" s="181">
        <v>0</v>
      </c>
      <c r="H54" s="181">
        <v>0</v>
      </c>
      <c r="I54" s="181">
        <v>0</v>
      </c>
      <c r="J54" s="181">
        <v>0</v>
      </c>
      <c r="K54" s="181">
        <v>0</v>
      </c>
      <c r="L54" s="181">
        <v>0</v>
      </c>
      <c r="M54" s="181">
        <v>0</v>
      </c>
      <c r="N54" s="181">
        <v>0</v>
      </c>
      <c r="O54" s="181">
        <v>0</v>
      </c>
    </row>
    <row r="55" spans="2:15" ht="45.75" x14ac:dyDescent="0.25">
      <c r="B55" s="187" t="s">
        <v>290</v>
      </c>
      <c r="C55" s="181">
        <f>D55+E55+F55+G55+H55+I55+J55+K55+L55+M55+N55+O55</f>
        <v>0</v>
      </c>
      <c r="D55" s="181">
        <v>0</v>
      </c>
      <c r="E55" s="181">
        <v>0</v>
      </c>
      <c r="F55" s="181">
        <v>0</v>
      </c>
      <c r="G55" s="181">
        <v>0</v>
      </c>
      <c r="H55" s="181">
        <v>0</v>
      </c>
      <c r="I55" s="181">
        <v>0</v>
      </c>
      <c r="J55" s="181">
        <v>0</v>
      </c>
      <c r="K55" s="181">
        <v>0</v>
      </c>
      <c r="L55" s="181">
        <v>0</v>
      </c>
      <c r="M55" s="181">
        <v>0</v>
      </c>
      <c r="N55" s="181">
        <v>0</v>
      </c>
      <c r="O55" s="181">
        <v>0</v>
      </c>
    </row>
    <row r="56" spans="2:15" ht="34.5" x14ac:dyDescent="0.25">
      <c r="B56" s="187" t="s">
        <v>182</v>
      </c>
      <c r="C56" s="181">
        <f>D56+E56+F56+G56+H56+I56+J56+K56+L56+M56+N56+O56</f>
        <v>0</v>
      </c>
      <c r="D56" s="181">
        <v>0</v>
      </c>
      <c r="E56" s="181">
        <v>0</v>
      </c>
      <c r="F56" s="181">
        <v>0</v>
      </c>
      <c r="G56" s="181">
        <v>0</v>
      </c>
      <c r="H56" s="181">
        <v>0</v>
      </c>
      <c r="I56" s="181">
        <v>0</v>
      </c>
      <c r="J56" s="181">
        <v>0</v>
      </c>
      <c r="K56" s="181">
        <v>0</v>
      </c>
      <c r="L56" s="181">
        <v>0</v>
      </c>
      <c r="M56" s="181">
        <v>0</v>
      </c>
      <c r="N56" s="181">
        <v>0</v>
      </c>
      <c r="O56" s="181">
        <v>0</v>
      </c>
    </row>
    <row r="57" spans="2:15" x14ac:dyDescent="0.25">
      <c r="B57" s="188" t="s">
        <v>73</v>
      </c>
      <c r="C57" s="180">
        <f>C58+C59+C60</f>
        <v>0</v>
      </c>
      <c r="D57" s="180">
        <f t="shared" ref="D57:O57" si="11">D58+D59+D60</f>
        <v>0</v>
      </c>
      <c r="E57" s="180">
        <f t="shared" si="11"/>
        <v>0</v>
      </c>
      <c r="F57" s="180">
        <f t="shared" si="11"/>
        <v>0</v>
      </c>
      <c r="G57" s="180">
        <f t="shared" si="11"/>
        <v>0</v>
      </c>
      <c r="H57" s="180">
        <f t="shared" si="11"/>
        <v>0</v>
      </c>
      <c r="I57" s="180">
        <f t="shared" si="11"/>
        <v>0</v>
      </c>
      <c r="J57" s="180">
        <f t="shared" si="11"/>
        <v>0</v>
      </c>
      <c r="K57" s="180">
        <f t="shared" si="11"/>
        <v>0</v>
      </c>
      <c r="L57" s="180">
        <f t="shared" si="11"/>
        <v>0</v>
      </c>
      <c r="M57" s="180">
        <f t="shared" si="11"/>
        <v>0</v>
      </c>
      <c r="N57" s="180">
        <f t="shared" si="11"/>
        <v>0</v>
      </c>
      <c r="O57" s="180">
        <f t="shared" si="11"/>
        <v>0</v>
      </c>
    </row>
    <row r="58" spans="2:15" x14ac:dyDescent="0.25">
      <c r="B58" s="188" t="s">
        <v>74</v>
      </c>
      <c r="C58" s="181">
        <f>D58+E58+F58+G58+H58+I58+J58+K58+L58+M58+N58+O58</f>
        <v>0</v>
      </c>
      <c r="D58" s="181">
        <v>0</v>
      </c>
      <c r="E58" s="181">
        <v>0</v>
      </c>
      <c r="F58" s="181">
        <v>0</v>
      </c>
      <c r="G58" s="181">
        <v>0</v>
      </c>
      <c r="H58" s="181">
        <v>0</v>
      </c>
      <c r="I58" s="181">
        <v>0</v>
      </c>
      <c r="J58" s="181">
        <v>0</v>
      </c>
      <c r="K58" s="181">
        <v>0</v>
      </c>
      <c r="L58" s="181">
        <v>0</v>
      </c>
      <c r="M58" s="181">
        <v>0</v>
      </c>
      <c r="N58" s="181">
        <v>0</v>
      </c>
      <c r="O58" s="181">
        <v>0</v>
      </c>
    </row>
    <row r="59" spans="2:15" x14ac:dyDescent="0.25">
      <c r="B59" s="188" t="s">
        <v>83</v>
      </c>
      <c r="C59" s="181">
        <f>D59+E59+F59+G59+H59+I59+J59+K59+L59+M59+N59+O59</f>
        <v>0</v>
      </c>
      <c r="D59" s="181">
        <v>0</v>
      </c>
      <c r="E59" s="181">
        <v>0</v>
      </c>
      <c r="F59" s="181">
        <v>0</v>
      </c>
      <c r="G59" s="181">
        <v>0</v>
      </c>
      <c r="H59" s="181">
        <v>0</v>
      </c>
      <c r="I59" s="181">
        <v>0</v>
      </c>
      <c r="J59" s="181">
        <v>0</v>
      </c>
      <c r="K59" s="181">
        <v>0</v>
      </c>
      <c r="L59" s="181">
        <v>0</v>
      </c>
      <c r="M59" s="181">
        <v>0</v>
      </c>
      <c r="N59" s="181">
        <v>0</v>
      </c>
      <c r="O59" s="181">
        <v>0</v>
      </c>
    </row>
    <row r="60" spans="2:15" x14ac:dyDescent="0.25">
      <c r="B60" s="188" t="s">
        <v>75</v>
      </c>
      <c r="C60" s="181">
        <f>D60+E60+F60+G60+H60+I60+J60+K60+L60+M60+N60+O60</f>
        <v>0</v>
      </c>
      <c r="D60" s="181">
        <v>0</v>
      </c>
      <c r="E60" s="181">
        <v>0</v>
      </c>
      <c r="F60" s="181">
        <v>0</v>
      </c>
      <c r="G60" s="181">
        <v>0</v>
      </c>
      <c r="H60" s="181">
        <v>0</v>
      </c>
      <c r="I60" s="181">
        <v>0</v>
      </c>
      <c r="J60" s="181">
        <v>0</v>
      </c>
      <c r="K60" s="181">
        <v>0</v>
      </c>
      <c r="L60" s="181">
        <v>0</v>
      </c>
      <c r="M60" s="181">
        <v>0</v>
      </c>
      <c r="N60" s="181">
        <v>0</v>
      </c>
      <c r="O60" s="181">
        <v>0</v>
      </c>
    </row>
    <row r="61" spans="2:15" ht="23.25" x14ac:dyDescent="0.25">
      <c r="B61" s="187" t="s">
        <v>19</v>
      </c>
      <c r="C61" s="180">
        <f>C62+C63+C64+C65+C66+C67</f>
        <v>287716</v>
      </c>
      <c r="D61" s="180">
        <f t="shared" ref="D61:O61" si="12">D62+D63+D64+D65+D66+D67</f>
        <v>0</v>
      </c>
      <c r="E61" s="180">
        <f t="shared" si="12"/>
        <v>0</v>
      </c>
      <c r="F61" s="180">
        <f t="shared" si="12"/>
        <v>0</v>
      </c>
      <c r="G61" s="180">
        <f t="shared" si="12"/>
        <v>55429</v>
      </c>
      <c r="H61" s="180">
        <f t="shared" si="12"/>
        <v>52429</v>
      </c>
      <c r="I61" s="180">
        <f t="shared" si="12"/>
        <v>56429</v>
      </c>
      <c r="J61" s="180">
        <f t="shared" si="12"/>
        <v>65429</v>
      </c>
      <c r="K61" s="180">
        <f t="shared" si="12"/>
        <v>0</v>
      </c>
      <c r="L61" s="180">
        <f t="shared" si="12"/>
        <v>0</v>
      </c>
      <c r="M61" s="180">
        <f t="shared" si="12"/>
        <v>58000</v>
      </c>
      <c r="N61" s="180">
        <f t="shared" si="12"/>
        <v>0</v>
      </c>
      <c r="O61" s="180">
        <f t="shared" si="12"/>
        <v>0</v>
      </c>
    </row>
    <row r="62" spans="2:15" ht="23.25" x14ac:dyDescent="0.25">
      <c r="B62" s="187" t="s">
        <v>76</v>
      </c>
      <c r="C62" s="181">
        <f t="shared" ref="C62:C67" si="13">D62+E62+F62+G62+H62+I62+J62+K62+L62+M62+N62+O62</f>
        <v>0</v>
      </c>
      <c r="D62" s="181">
        <v>0</v>
      </c>
      <c r="E62" s="181">
        <v>0</v>
      </c>
      <c r="F62" s="181">
        <v>0</v>
      </c>
      <c r="G62" s="181">
        <v>0</v>
      </c>
      <c r="H62" s="181">
        <v>0</v>
      </c>
      <c r="I62" s="181">
        <v>0</v>
      </c>
      <c r="J62" s="181">
        <v>0</v>
      </c>
      <c r="K62" s="181">
        <v>0</v>
      </c>
      <c r="L62" s="181">
        <v>0</v>
      </c>
      <c r="M62" s="181">
        <v>0</v>
      </c>
      <c r="N62" s="181">
        <v>0</v>
      </c>
      <c r="O62" s="181">
        <v>0</v>
      </c>
    </row>
    <row r="63" spans="2:15" ht="23.25" x14ac:dyDescent="0.25">
      <c r="B63" s="187" t="s">
        <v>77</v>
      </c>
      <c r="C63" s="181">
        <f t="shared" si="13"/>
        <v>0</v>
      </c>
      <c r="D63" s="181">
        <v>0</v>
      </c>
      <c r="E63" s="181">
        <v>0</v>
      </c>
      <c r="F63" s="181">
        <v>0</v>
      </c>
      <c r="G63" s="181">
        <v>0</v>
      </c>
      <c r="H63" s="181">
        <v>0</v>
      </c>
      <c r="I63" s="181">
        <v>0</v>
      </c>
      <c r="J63" s="181">
        <v>0</v>
      </c>
      <c r="K63" s="181">
        <v>0</v>
      </c>
      <c r="L63" s="181">
        <v>0</v>
      </c>
      <c r="M63" s="181">
        <v>0</v>
      </c>
      <c r="N63" s="181">
        <v>0</v>
      </c>
      <c r="O63" s="181">
        <v>0</v>
      </c>
    </row>
    <row r="64" spans="2:15" x14ac:dyDescent="0.25">
      <c r="B64" s="188" t="s">
        <v>78</v>
      </c>
      <c r="C64" s="181">
        <f t="shared" si="13"/>
        <v>287716</v>
      </c>
      <c r="D64" s="181">
        <v>0</v>
      </c>
      <c r="E64" s="181">
        <v>0</v>
      </c>
      <c r="F64" s="181">
        <v>0</v>
      </c>
      <c r="G64" s="181">
        <v>55429</v>
      </c>
      <c r="H64" s="181">
        <v>52429</v>
      </c>
      <c r="I64" s="181">
        <v>56429</v>
      </c>
      <c r="J64" s="181">
        <v>65429</v>
      </c>
      <c r="K64" s="181">
        <v>0</v>
      </c>
      <c r="L64" s="181">
        <v>0</v>
      </c>
      <c r="M64" s="181">
        <v>58000</v>
      </c>
      <c r="N64" s="181">
        <v>0</v>
      </c>
      <c r="O64" s="181">
        <v>0</v>
      </c>
    </row>
    <row r="65" spans="2:15" x14ac:dyDescent="0.25">
      <c r="B65" s="188" t="s">
        <v>80</v>
      </c>
      <c r="C65" s="181">
        <f t="shared" si="13"/>
        <v>0</v>
      </c>
      <c r="D65" s="181">
        <v>0</v>
      </c>
      <c r="E65" s="181">
        <v>0</v>
      </c>
      <c r="F65" s="181">
        <v>0</v>
      </c>
      <c r="G65" s="181">
        <v>0</v>
      </c>
      <c r="H65" s="181">
        <v>0</v>
      </c>
      <c r="I65" s="181">
        <v>0</v>
      </c>
      <c r="J65" s="181">
        <v>0</v>
      </c>
      <c r="K65" s="181">
        <v>0</v>
      </c>
      <c r="L65" s="181">
        <v>0</v>
      </c>
      <c r="M65" s="181">
        <v>0</v>
      </c>
      <c r="N65" s="181">
        <v>0</v>
      </c>
      <c r="O65" s="181">
        <v>0</v>
      </c>
    </row>
    <row r="66" spans="2:15" x14ac:dyDescent="0.25">
      <c r="B66" s="188" t="s">
        <v>81</v>
      </c>
      <c r="C66" s="181">
        <f t="shared" si="13"/>
        <v>0</v>
      </c>
      <c r="D66" s="181">
        <v>0</v>
      </c>
      <c r="E66" s="181">
        <v>0</v>
      </c>
      <c r="F66" s="181">
        <v>0</v>
      </c>
      <c r="G66" s="181">
        <v>0</v>
      </c>
      <c r="H66" s="181">
        <v>0</v>
      </c>
      <c r="I66" s="181">
        <v>0</v>
      </c>
      <c r="J66" s="181">
        <v>0</v>
      </c>
      <c r="K66" s="181">
        <v>0</v>
      </c>
      <c r="L66" s="181">
        <v>0</v>
      </c>
      <c r="M66" s="181">
        <v>0</v>
      </c>
      <c r="N66" s="181">
        <v>0</v>
      </c>
      <c r="O66" s="181">
        <v>0</v>
      </c>
    </row>
    <row r="67" spans="2:15" x14ac:dyDescent="0.25">
      <c r="B67" s="188" t="s">
        <v>183</v>
      </c>
      <c r="C67" s="181">
        <f t="shared" si="13"/>
        <v>0</v>
      </c>
      <c r="D67" s="181">
        <v>0</v>
      </c>
      <c r="E67" s="181">
        <v>0</v>
      </c>
      <c r="F67" s="181">
        <v>0</v>
      </c>
      <c r="G67" s="181">
        <v>0</v>
      </c>
      <c r="H67" s="181">
        <v>0</v>
      </c>
      <c r="I67" s="181">
        <v>0</v>
      </c>
      <c r="J67" s="181">
        <v>0</v>
      </c>
      <c r="K67" s="181">
        <v>0</v>
      </c>
      <c r="L67" s="181">
        <v>0</v>
      </c>
      <c r="M67" s="181">
        <v>0</v>
      </c>
      <c r="N67" s="181">
        <v>0</v>
      </c>
      <c r="O67" s="181">
        <v>0</v>
      </c>
    </row>
    <row r="68" spans="2:15" x14ac:dyDescent="0.25">
      <c r="B68" s="188" t="s">
        <v>184</v>
      </c>
      <c r="C68" s="180">
        <f>C69+C70</f>
        <v>15664000</v>
      </c>
      <c r="D68" s="180">
        <f t="shared" ref="D68:O68" si="14">D69+D70</f>
        <v>0</v>
      </c>
      <c r="E68" s="180">
        <f t="shared" si="14"/>
        <v>0</v>
      </c>
      <c r="F68" s="180">
        <f t="shared" si="14"/>
        <v>0</v>
      </c>
      <c r="G68" s="180">
        <f t="shared" si="14"/>
        <v>0</v>
      </c>
      <c r="H68" s="180">
        <f t="shared" si="14"/>
        <v>5000000</v>
      </c>
      <c r="I68" s="180">
        <f t="shared" si="14"/>
        <v>5664000</v>
      </c>
      <c r="J68" s="180">
        <f t="shared" si="14"/>
        <v>5000000</v>
      </c>
      <c r="K68" s="180">
        <f t="shared" si="14"/>
        <v>0</v>
      </c>
      <c r="L68" s="180">
        <f t="shared" si="14"/>
        <v>0</v>
      </c>
      <c r="M68" s="180">
        <f t="shared" si="14"/>
        <v>0</v>
      </c>
      <c r="N68" s="180">
        <f t="shared" si="14"/>
        <v>0</v>
      </c>
      <c r="O68" s="180">
        <f t="shared" si="14"/>
        <v>0</v>
      </c>
    </row>
    <row r="69" spans="2:15" ht="23.25" x14ac:dyDescent="0.25">
      <c r="B69" s="187" t="s">
        <v>185</v>
      </c>
      <c r="C69" s="181">
        <f>D69+E69+F69+G69+H69+I69+J69+K69+L69+M69+N69+O69</f>
        <v>15664000</v>
      </c>
      <c r="D69" s="181">
        <v>0</v>
      </c>
      <c r="E69" s="181">
        <v>0</v>
      </c>
      <c r="F69" s="181">
        <v>0</v>
      </c>
      <c r="G69" s="181">
        <v>0</v>
      </c>
      <c r="H69" s="181">
        <v>5000000</v>
      </c>
      <c r="I69" s="181">
        <v>5664000</v>
      </c>
      <c r="J69" s="181">
        <v>5000000</v>
      </c>
      <c r="K69" s="181">
        <v>0</v>
      </c>
      <c r="L69" s="181">
        <v>0</v>
      </c>
      <c r="M69" s="181">
        <v>0</v>
      </c>
      <c r="N69" s="181">
        <v>0</v>
      </c>
      <c r="O69" s="181">
        <v>0</v>
      </c>
    </row>
    <row r="70" spans="2:15" x14ac:dyDescent="0.25">
      <c r="B70" s="188" t="s">
        <v>186</v>
      </c>
      <c r="C70" s="181">
        <f>D70+E70+F70+G70+H70+I70+J70+K70+L70+M70+N70+O70</f>
        <v>0</v>
      </c>
      <c r="D70" s="181">
        <v>0</v>
      </c>
      <c r="E70" s="181">
        <v>0</v>
      </c>
      <c r="F70" s="181">
        <v>0</v>
      </c>
      <c r="G70" s="181">
        <v>0</v>
      </c>
      <c r="H70" s="181">
        <v>0</v>
      </c>
      <c r="I70" s="181">
        <v>0</v>
      </c>
      <c r="J70" s="181">
        <v>0</v>
      </c>
      <c r="K70" s="181">
        <v>0</v>
      </c>
      <c r="L70" s="181">
        <v>0</v>
      </c>
      <c r="M70" s="181">
        <v>0</v>
      </c>
      <c r="N70" s="181">
        <v>0</v>
      </c>
      <c r="O70" s="181">
        <v>0</v>
      </c>
    </row>
    <row r="71" spans="2:15" x14ac:dyDescent="0.25">
      <c r="B71" s="188" t="s">
        <v>187</v>
      </c>
      <c r="C71" s="180">
        <f>C72+C73+C74+C75+C76+C77+C78</f>
        <v>0</v>
      </c>
      <c r="D71" s="180">
        <f t="shared" ref="D71:O71" si="15">D72+D73+D74+D75+D76+D77+D78</f>
        <v>0</v>
      </c>
      <c r="E71" s="180">
        <f t="shared" si="15"/>
        <v>0</v>
      </c>
      <c r="F71" s="180">
        <f t="shared" si="15"/>
        <v>0</v>
      </c>
      <c r="G71" s="180">
        <f t="shared" si="15"/>
        <v>0</v>
      </c>
      <c r="H71" s="180">
        <f t="shared" si="15"/>
        <v>0</v>
      </c>
      <c r="I71" s="180">
        <f t="shared" si="15"/>
        <v>0</v>
      </c>
      <c r="J71" s="180">
        <f t="shared" si="15"/>
        <v>0</v>
      </c>
      <c r="K71" s="180">
        <f t="shared" si="15"/>
        <v>0</v>
      </c>
      <c r="L71" s="180">
        <f t="shared" si="15"/>
        <v>0</v>
      </c>
      <c r="M71" s="180">
        <f t="shared" si="15"/>
        <v>0</v>
      </c>
      <c r="N71" s="180">
        <f t="shared" si="15"/>
        <v>0</v>
      </c>
      <c r="O71" s="180">
        <f t="shared" si="15"/>
        <v>0</v>
      </c>
    </row>
    <row r="72" spans="2:15" ht="34.5" x14ac:dyDescent="0.25">
      <c r="B72" s="187" t="s">
        <v>188</v>
      </c>
      <c r="C72" s="181">
        <f t="shared" ref="C72:C78" si="16">D72+E72+F72+G72+H72+I72+J72+K72+L72+M72+N72+O72</f>
        <v>0</v>
      </c>
      <c r="D72" s="181">
        <v>0</v>
      </c>
      <c r="E72" s="181">
        <v>0</v>
      </c>
      <c r="F72" s="181">
        <v>0</v>
      </c>
      <c r="G72" s="181">
        <v>0</v>
      </c>
      <c r="H72" s="181">
        <v>0</v>
      </c>
      <c r="I72" s="181">
        <v>0</v>
      </c>
      <c r="J72" s="181">
        <v>0</v>
      </c>
      <c r="K72" s="181">
        <v>0</v>
      </c>
      <c r="L72" s="181">
        <v>0</v>
      </c>
      <c r="M72" s="181">
        <v>0</v>
      </c>
      <c r="N72" s="181">
        <v>0</v>
      </c>
      <c r="O72" s="181">
        <v>0</v>
      </c>
    </row>
    <row r="73" spans="2:15" ht="34.5" x14ac:dyDescent="0.25">
      <c r="B73" s="187" t="s">
        <v>189</v>
      </c>
      <c r="C73" s="181">
        <f t="shared" si="16"/>
        <v>0</v>
      </c>
      <c r="D73" s="181">
        <v>0</v>
      </c>
      <c r="E73" s="181">
        <v>0</v>
      </c>
      <c r="F73" s="181">
        <v>0</v>
      </c>
      <c r="G73" s="181">
        <v>0</v>
      </c>
      <c r="H73" s="181">
        <v>0</v>
      </c>
      <c r="I73" s="181">
        <v>0</v>
      </c>
      <c r="J73" s="181">
        <v>0</v>
      </c>
      <c r="K73" s="181">
        <v>0</v>
      </c>
      <c r="L73" s="181">
        <v>0</v>
      </c>
      <c r="M73" s="181">
        <v>0</v>
      </c>
      <c r="N73" s="181">
        <v>0</v>
      </c>
      <c r="O73" s="181">
        <v>0</v>
      </c>
    </row>
    <row r="74" spans="2:15" ht="34.5" x14ac:dyDescent="0.25">
      <c r="B74" s="187" t="s">
        <v>190</v>
      </c>
      <c r="C74" s="181">
        <f t="shared" si="16"/>
        <v>0</v>
      </c>
      <c r="D74" s="181">
        <v>0</v>
      </c>
      <c r="E74" s="181">
        <v>0</v>
      </c>
      <c r="F74" s="181">
        <v>0</v>
      </c>
      <c r="G74" s="181">
        <v>0</v>
      </c>
      <c r="H74" s="181">
        <v>0</v>
      </c>
      <c r="I74" s="181">
        <v>0</v>
      </c>
      <c r="J74" s="181">
        <v>0</v>
      </c>
      <c r="K74" s="181">
        <v>0</v>
      </c>
      <c r="L74" s="181">
        <v>0</v>
      </c>
      <c r="M74" s="181">
        <v>0</v>
      </c>
      <c r="N74" s="181">
        <v>0</v>
      </c>
      <c r="O74" s="181">
        <v>0</v>
      </c>
    </row>
    <row r="75" spans="2:15" ht="45.75" x14ac:dyDescent="0.25">
      <c r="B75" s="187" t="s">
        <v>191</v>
      </c>
      <c r="C75" s="181">
        <f t="shared" si="16"/>
        <v>0</v>
      </c>
      <c r="D75" s="181">
        <v>0</v>
      </c>
      <c r="E75" s="181">
        <v>0</v>
      </c>
      <c r="F75" s="181">
        <v>0</v>
      </c>
      <c r="G75" s="181">
        <v>0</v>
      </c>
      <c r="H75" s="181">
        <v>0</v>
      </c>
      <c r="I75" s="181">
        <v>0</v>
      </c>
      <c r="J75" s="181">
        <v>0</v>
      </c>
      <c r="K75" s="181">
        <v>0</v>
      </c>
      <c r="L75" s="181">
        <v>0</v>
      </c>
      <c r="M75" s="181">
        <v>0</v>
      </c>
      <c r="N75" s="181">
        <v>0</v>
      </c>
      <c r="O75" s="181">
        <v>0</v>
      </c>
    </row>
    <row r="76" spans="2:15" ht="45.75" x14ac:dyDescent="0.25">
      <c r="B76" s="187" t="s">
        <v>192</v>
      </c>
      <c r="C76" s="181">
        <f t="shared" si="16"/>
        <v>0</v>
      </c>
      <c r="D76" s="181">
        <v>0</v>
      </c>
      <c r="E76" s="181">
        <v>0</v>
      </c>
      <c r="F76" s="181">
        <v>0</v>
      </c>
      <c r="G76" s="181">
        <v>0</v>
      </c>
      <c r="H76" s="181">
        <v>0</v>
      </c>
      <c r="I76" s="181">
        <v>0</v>
      </c>
      <c r="J76" s="181">
        <v>0</v>
      </c>
      <c r="K76" s="181">
        <v>0</v>
      </c>
      <c r="L76" s="181">
        <v>0</v>
      </c>
      <c r="M76" s="181">
        <v>0</v>
      </c>
      <c r="N76" s="181">
        <v>0</v>
      </c>
      <c r="O76" s="181">
        <v>0</v>
      </c>
    </row>
    <row r="77" spans="2:15" ht="34.5" x14ac:dyDescent="0.25">
      <c r="B77" s="187" t="s">
        <v>193</v>
      </c>
      <c r="C77" s="181">
        <f t="shared" si="16"/>
        <v>0</v>
      </c>
      <c r="D77" s="181">
        <v>0</v>
      </c>
      <c r="E77" s="181">
        <v>0</v>
      </c>
      <c r="F77" s="181">
        <v>0</v>
      </c>
      <c r="G77" s="181">
        <v>0</v>
      </c>
      <c r="H77" s="181">
        <v>0</v>
      </c>
      <c r="I77" s="181">
        <v>0</v>
      </c>
      <c r="J77" s="181">
        <v>0</v>
      </c>
      <c r="K77" s="181">
        <v>0</v>
      </c>
      <c r="L77" s="181">
        <v>0</v>
      </c>
      <c r="M77" s="181">
        <v>0</v>
      </c>
      <c r="N77" s="181">
        <v>0</v>
      </c>
      <c r="O77" s="181">
        <v>0</v>
      </c>
    </row>
    <row r="78" spans="2:15" ht="34.5" x14ac:dyDescent="0.25">
      <c r="B78" s="187" t="s">
        <v>193</v>
      </c>
      <c r="C78" s="181">
        <f t="shared" si="16"/>
        <v>0</v>
      </c>
      <c r="D78" s="181">
        <v>0</v>
      </c>
      <c r="E78" s="181">
        <v>0</v>
      </c>
      <c r="F78" s="181">
        <v>0</v>
      </c>
      <c r="G78" s="181">
        <v>0</v>
      </c>
      <c r="H78" s="181">
        <v>0</v>
      </c>
      <c r="I78" s="181">
        <v>0</v>
      </c>
      <c r="J78" s="181">
        <v>0</v>
      </c>
      <c r="K78" s="181">
        <v>0</v>
      </c>
      <c r="L78" s="181">
        <v>0</v>
      </c>
      <c r="M78" s="181">
        <v>0</v>
      </c>
      <c r="N78" s="181">
        <v>0</v>
      </c>
      <c r="O78" s="181">
        <v>0</v>
      </c>
    </row>
    <row r="79" spans="2:15" x14ac:dyDescent="0.25">
      <c r="B79" s="188" t="s">
        <v>194</v>
      </c>
      <c r="C79" s="180">
        <f>C80</f>
        <v>0</v>
      </c>
      <c r="D79" s="180">
        <f t="shared" ref="D79:O79" si="17">D80</f>
        <v>0</v>
      </c>
      <c r="E79" s="180">
        <f t="shared" si="17"/>
        <v>0</v>
      </c>
      <c r="F79" s="180">
        <f t="shared" si="17"/>
        <v>0</v>
      </c>
      <c r="G79" s="180">
        <f t="shared" si="17"/>
        <v>0</v>
      </c>
      <c r="H79" s="180">
        <f t="shared" si="17"/>
        <v>0</v>
      </c>
      <c r="I79" s="180">
        <f t="shared" si="17"/>
        <v>0</v>
      </c>
      <c r="J79" s="180">
        <f t="shared" si="17"/>
        <v>0</v>
      </c>
      <c r="K79" s="180">
        <f t="shared" si="17"/>
        <v>0</v>
      </c>
      <c r="L79" s="180">
        <f t="shared" si="17"/>
        <v>0</v>
      </c>
      <c r="M79" s="180">
        <f t="shared" si="17"/>
        <v>0</v>
      </c>
      <c r="N79" s="180">
        <f t="shared" si="17"/>
        <v>0</v>
      </c>
      <c r="O79" s="180">
        <f t="shared" si="17"/>
        <v>0</v>
      </c>
    </row>
    <row r="80" spans="2:15" x14ac:dyDescent="0.25">
      <c r="B80" s="188" t="s">
        <v>195</v>
      </c>
      <c r="C80" s="181">
        <f>D80+E80+F80+G80+H80+I80+J80+K80+L80+M80+N80+O80</f>
        <v>0</v>
      </c>
      <c r="D80" s="181">
        <v>0</v>
      </c>
      <c r="E80" s="181">
        <v>0</v>
      </c>
      <c r="F80" s="181">
        <v>0</v>
      </c>
      <c r="G80" s="181">
        <v>0</v>
      </c>
      <c r="H80" s="181">
        <v>0</v>
      </c>
      <c r="I80" s="181">
        <v>0</v>
      </c>
      <c r="J80" s="181">
        <v>0</v>
      </c>
      <c r="K80" s="181">
        <v>0</v>
      </c>
      <c r="L80" s="181">
        <v>0</v>
      </c>
      <c r="M80" s="181">
        <v>0</v>
      </c>
      <c r="N80" s="181">
        <v>0</v>
      </c>
      <c r="O80" s="181">
        <v>0</v>
      </c>
    </row>
    <row r="81" spans="2:15" x14ac:dyDescent="0.25">
      <c r="B81" s="188" t="s">
        <v>196</v>
      </c>
      <c r="C81" s="180">
        <f>C82</f>
        <v>48000000</v>
      </c>
      <c r="D81" s="180">
        <f t="shared" ref="D81:O81" si="18">D82</f>
        <v>0</v>
      </c>
      <c r="E81" s="180">
        <f t="shared" si="18"/>
        <v>4363636</v>
      </c>
      <c r="F81" s="180">
        <f t="shared" si="18"/>
        <v>4363636</v>
      </c>
      <c r="G81" s="180">
        <f t="shared" si="18"/>
        <v>4363636</v>
      </c>
      <c r="H81" s="180">
        <f t="shared" si="18"/>
        <v>4363636</v>
      </c>
      <c r="I81" s="180">
        <f t="shared" si="18"/>
        <v>4363636</v>
      </c>
      <c r="J81" s="180">
        <f t="shared" si="18"/>
        <v>4363636</v>
      </c>
      <c r="K81" s="180">
        <f t="shared" si="18"/>
        <v>4363636</v>
      </c>
      <c r="L81" s="180">
        <f t="shared" si="18"/>
        <v>4363636</v>
      </c>
      <c r="M81" s="180">
        <f t="shared" si="18"/>
        <v>4363636</v>
      </c>
      <c r="N81" s="180">
        <f t="shared" si="18"/>
        <v>4363636</v>
      </c>
      <c r="O81" s="180">
        <f t="shared" si="18"/>
        <v>4363640</v>
      </c>
    </row>
    <row r="82" spans="2:15" x14ac:dyDescent="0.25">
      <c r="B82" s="188" t="s">
        <v>79</v>
      </c>
      <c r="C82" s="181">
        <f>D82+E82+F82+G82+H82+I82+J82+K82+L82+M82+N82+O82</f>
        <v>48000000</v>
      </c>
      <c r="D82" s="181">
        <v>0</v>
      </c>
      <c r="E82" s="181">
        <v>4363636</v>
      </c>
      <c r="F82" s="181">
        <v>4363636</v>
      </c>
      <c r="G82" s="181">
        <v>4363636</v>
      </c>
      <c r="H82" s="181">
        <v>4363636</v>
      </c>
      <c r="I82" s="181">
        <v>4363636</v>
      </c>
      <c r="J82" s="181">
        <v>4363636</v>
      </c>
      <c r="K82" s="181">
        <v>4363636</v>
      </c>
      <c r="L82" s="181">
        <v>4363636</v>
      </c>
      <c r="M82" s="181">
        <v>4363636</v>
      </c>
      <c r="N82" s="181">
        <v>4363636</v>
      </c>
      <c r="O82" s="181">
        <v>4363640</v>
      </c>
    </row>
    <row r="83" spans="2:15" x14ac:dyDescent="0.25">
      <c r="B83" s="188" t="s">
        <v>197</v>
      </c>
      <c r="C83" s="180">
        <f>C84+C85+C86+C87+C88+C89+C90</f>
        <v>153356450</v>
      </c>
      <c r="D83" s="180">
        <f t="shared" ref="D83:O83" si="19">D84+D85+D86+D87+D88+D89+D90</f>
        <v>12779704</v>
      </c>
      <c r="E83" s="180">
        <f t="shared" si="19"/>
        <v>12779704</v>
      </c>
      <c r="F83" s="180">
        <f t="shared" si="19"/>
        <v>12779704</v>
      </c>
      <c r="G83" s="180">
        <f t="shared" si="19"/>
        <v>12779704</v>
      </c>
      <c r="H83" s="180">
        <f t="shared" si="19"/>
        <v>12779704</v>
      </c>
      <c r="I83" s="180">
        <f t="shared" si="19"/>
        <v>12779704</v>
      </c>
      <c r="J83" s="180">
        <f t="shared" si="19"/>
        <v>12779704</v>
      </c>
      <c r="K83" s="180">
        <f t="shared" si="19"/>
        <v>12779704</v>
      </c>
      <c r="L83" s="180">
        <f t="shared" si="19"/>
        <v>12779704</v>
      </c>
      <c r="M83" s="180">
        <f t="shared" si="19"/>
        <v>12779704</v>
      </c>
      <c r="N83" s="180">
        <f t="shared" si="19"/>
        <v>12779705</v>
      </c>
      <c r="O83" s="180">
        <f t="shared" si="19"/>
        <v>12779705</v>
      </c>
    </row>
    <row r="84" spans="2:15" x14ac:dyDescent="0.25">
      <c r="B84" s="188" t="s">
        <v>198</v>
      </c>
      <c r="C84" s="181">
        <f t="shared" ref="C84:C89" si="20">D84+E84+F84+G84+H84+I84+J84+K84+L84+M84+N84+O84</f>
        <v>0</v>
      </c>
      <c r="D84" s="181">
        <v>0</v>
      </c>
      <c r="E84" s="181">
        <v>0</v>
      </c>
      <c r="F84" s="181">
        <v>0</v>
      </c>
      <c r="G84" s="181">
        <v>0</v>
      </c>
      <c r="H84" s="181">
        <v>0</v>
      </c>
      <c r="I84" s="181">
        <v>0</v>
      </c>
      <c r="J84" s="181">
        <v>0</v>
      </c>
      <c r="K84" s="181">
        <v>0</v>
      </c>
      <c r="L84" s="181">
        <v>0</v>
      </c>
      <c r="M84" s="181">
        <v>0</v>
      </c>
      <c r="N84" s="181">
        <v>0</v>
      </c>
      <c r="O84" s="181">
        <v>0</v>
      </c>
    </row>
    <row r="85" spans="2:15" x14ac:dyDescent="0.25">
      <c r="B85" s="188" t="s">
        <v>199</v>
      </c>
      <c r="C85" s="181">
        <f t="shared" si="20"/>
        <v>0</v>
      </c>
      <c r="D85" s="181">
        <v>0</v>
      </c>
      <c r="E85" s="181">
        <v>0</v>
      </c>
      <c r="F85" s="181">
        <v>0</v>
      </c>
      <c r="G85" s="181">
        <v>0</v>
      </c>
      <c r="H85" s="181">
        <v>0</v>
      </c>
      <c r="I85" s="181">
        <v>0</v>
      </c>
      <c r="J85" s="181">
        <v>0</v>
      </c>
      <c r="K85" s="181">
        <v>0</v>
      </c>
      <c r="L85" s="181">
        <v>0</v>
      </c>
      <c r="M85" s="181">
        <v>0</v>
      </c>
      <c r="N85" s="181">
        <v>0</v>
      </c>
      <c r="O85" s="181">
        <v>0</v>
      </c>
    </row>
    <row r="86" spans="2:15" ht="23.25" x14ac:dyDescent="0.25">
      <c r="B86" s="187" t="s">
        <v>200</v>
      </c>
      <c r="C86" s="181">
        <f t="shared" si="20"/>
        <v>0</v>
      </c>
      <c r="D86" s="181">
        <v>0</v>
      </c>
      <c r="E86" s="181">
        <v>0</v>
      </c>
      <c r="F86" s="181">
        <v>0</v>
      </c>
      <c r="G86" s="181">
        <v>0</v>
      </c>
      <c r="H86" s="181">
        <v>0</v>
      </c>
      <c r="I86" s="181">
        <v>0</v>
      </c>
      <c r="J86" s="181">
        <v>0</v>
      </c>
      <c r="K86" s="181">
        <v>0</v>
      </c>
      <c r="L86" s="181">
        <v>0</v>
      </c>
      <c r="M86" s="181">
        <v>0</v>
      </c>
      <c r="N86" s="181">
        <v>0</v>
      </c>
      <c r="O86" s="181">
        <v>0</v>
      </c>
    </row>
    <row r="87" spans="2:15" ht="23.25" x14ac:dyDescent="0.25">
      <c r="B87" s="187" t="s">
        <v>201</v>
      </c>
      <c r="C87" s="181">
        <f t="shared" si="20"/>
        <v>0</v>
      </c>
      <c r="D87" s="181">
        <v>0</v>
      </c>
      <c r="E87" s="181">
        <v>0</v>
      </c>
      <c r="F87" s="181">
        <v>0</v>
      </c>
      <c r="G87" s="181">
        <v>0</v>
      </c>
      <c r="H87" s="181">
        <v>0</v>
      </c>
      <c r="I87" s="181">
        <v>0</v>
      </c>
      <c r="J87" s="181">
        <v>0</v>
      </c>
      <c r="K87" s="181">
        <v>0</v>
      </c>
      <c r="L87" s="181">
        <v>0</v>
      </c>
      <c r="M87" s="181">
        <v>0</v>
      </c>
      <c r="N87" s="181">
        <v>0</v>
      </c>
      <c r="O87" s="181">
        <v>0</v>
      </c>
    </row>
    <row r="88" spans="2:15" x14ac:dyDescent="0.25">
      <c r="B88" s="188" t="s">
        <v>202</v>
      </c>
      <c r="C88" s="181">
        <f t="shared" si="20"/>
        <v>0</v>
      </c>
      <c r="D88" s="181">
        <v>0</v>
      </c>
      <c r="E88" s="181">
        <v>0</v>
      </c>
      <c r="F88" s="181">
        <v>0</v>
      </c>
      <c r="G88" s="181">
        <v>0</v>
      </c>
      <c r="H88" s="181">
        <v>0</v>
      </c>
      <c r="I88" s="181">
        <v>0</v>
      </c>
      <c r="J88" s="181">
        <v>0</v>
      </c>
      <c r="K88" s="181">
        <v>0</v>
      </c>
      <c r="L88" s="181">
        <v>0</v>
      </c>
      <c r="M88" s="181">
        <v>0</v>
      </c>
      <c r="N88" s="181">
        <v>0</v>
      </c>
      <c r="O88" s="181">
        <v>0</v>
      </c>
    </row>
    <row r="89" spans="2:15" x14ac:dyDescent="0.25">
      <c r="B89" s="188" t="s">
        <v>203</v>
      </c>
      <c r="C89" s="181">
        <f t="shared" si="20"/>
        <v>0</v>
      </c>
      <c r="D89" s="181">
        <v>0</v>
      </c>
      <c r="E89" s="181">
        <v>0</v>
      </c>
      <c r="F89" s="181">
        <v>0</v>
      </c>
      <c r="G89" s="181">
        <v>0</v>
      </c>
      <c r="H89" s="181">
        <v>0</v>
      </c>
      <c r="I89" s="181">
        <v>0</v>
      </c>
      <c r="J89" s="181">
        <v>0</v>
      </c>
      <c r="K89" s="181">
        <v>0</v>
      </c>
      <c r="L89" s="181">
        <v>0</v>
      </c>
      <c r="M89" s="181">
        <v>0</v>
      </c>
      <c r="N89" s="181">
        <v>0</v>
      </c>
      <c r="O89" s="181">
        <v>0</v>
      </c>
    </row>
    <row r="90" spans="2:15" ht="15.75" thickBot="1" x14ac:dyDescent="0.3">
      <c r="B90" s="189" t="s">
        <v>197</v>
      </c>
      <c r="C90" s="181">
        <v>153356450</v>
      </c>
      <c r="D90" s="181">
        <v>12779704</v>
      </c>
      <c r="E90" s="181">
        <v>12779704</v>
      </c>
      <c r="F90" s="181">
        <v>12779704</v>
      </c>
      <c r="G90" s="181">
        <v>12779704</v>
      </c>
      <c r="H90" s="181">
        <v>12779704</v>
      </c>
      <c r="I90" s="181">
        <v>12779704</v>
      </c>
      <c r="J90" s="181">
        <v>12779704</v>
      </c>
      <c r="K90" s="181">
        <v>12779704</v>
      </c>
      <c r="L90" s="181">
        <v>12779704</v>
      </c>
      <c r="M90" s="181">
        <v>12779704</v>
      </c>
      <c r="N90" s="181">
        <v>12779705</v>
      </c>
      <c r="O90" s="181">
        <v>12779705</v>
      </c>
    </row>
  </sheetData>
  <autoFilter ref="B8:S90"/>
  <mergeCells count="2">
    <mergeCell ref="B6:O6"/>
    <mergeCell ref="B7:O7"/>
  </mergeCells>
  <printOptions horizontalCentered="1"/>
  <pageMargins left="0.31496062992125984" right="0.31496062992125984" top="0.34" bottom="0.15748031496062992" header="0.25" footer="0.31496062992125984"/>
  <pageSetup scale="75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5:O81"/>
  <sheetViews>
    <sheetView topLeftCell="I1" zoomScale="150" zoomScaleNormal="150" workbookViewId="0">
      <selection activeCell="N17" sqref="N17"/>
    </sheetView>
  </sheetViews>
  <sheetFormatPr baseColWidth="10" defaultColWidth="11.42578125" defaultRowHeight="12" x14ac:dyDescent="0.2"/>
  <cols>
    <col min="1" max="1" width="1.5703125" style="174" customWidth="1"/>
    <col min="2" max="2" width="19.5703125" style="173" customWidth="1"/>
    <col min="3" max="3" width="12.85546875" style="174" customWidth="1"/>
    <col min="4" max="4" width="11.140625" style="174" customWidth="1"/>
    <col min="5" max="5" width="10.7109375" style="174" customWidth="1"/>
    <col min="6" max="8" width="11.5703125" style="174" customWidth="1"/>
    <col min="9" max="10" width="12.28515625" style="174" customWidth="1"/>
    <col min="11" max="11" width="11.5703125" style="174" customWidth="1"/>
    <col min="12" max="12" width="13.28515625" style="174" customWidth="1"/>
    <col min="13" max="14" width="11.5703125" style="174" customWidth="1"/>
    <col min="15" max="15" width="12.28515625" style="174" customWidth="1"/>
    <col min="16" max="16384" width="11.42578125" style="174"/>
  </cols>
  <sheetData>
    <row r="5" spans="2:15" ht="12.75" thickBot="1" x14ac:dyDescent="0.25"/>
    <row r="6" spans="2:15" x14ac:dyDescent="0.2">
      <c r="B6" s="346" t="s">
        <v>495</v>
      </c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  <c r="O6" s="348"/>
    </row>
    <row r="7" spans="2:15" ht="31.9" customHeight="1" thickBot="1" x14ac:dyDescent="0.25">
      <c r="B7" s="349" t="s">
        <v>282</v>
      </c>
      <c r="C7" s="350"/>
      <c r="D7" s="350"/>
      <c r="E7" s="350"/>
      <c r="F7" s="350"/>
      <c r="G7" s="350"/>
      <c r="H7" s="350"/>
      <c r="I7" s="350"/>
      <c r="J7" s="350"/>
      <c r="K7" s="350"/>
      <c r="L7" s="350"/>
      <c r="M7" s="350"/>
      <c r="N7" s="350"/>
      <c r="O7" s="351"/>
    </row>
    <row r="8" spans="2:15" x14ac:dyDescent="0.2">
      <c r="B8" s="352" t="s">
        <v>293</v>
      </c>
      <c r="C8" s="175" t="s">
        <v>53</v>
      </c>
      <c r="D8" s="175" t="s">
        <v>54</v>
      </c>
      <c r="E8" s="175" t="s">
        <v>55</v>
      </c>
      <c r="F8" s="175" t="s">
        <v>56</v>
      </c>
      <c r="G8" s="175" t="s">
        <v>57</v>
      </c>
      <c r="H8" s="175" t="s">
        <v>58</v>
      </c>
      <c r="I8" s="175" t="s">
        <v>59</v>
      </c>
      <c r="J8" s="175" t="s">
        <v>60</v>
      </c>
      <c r="K8" s="175" t="s">
        <v>61</v>
      </c>
      <c r="L8" s="175" t="s">
        <v>62</v>
      </c>
      <c r="M8" s="175" t="s">
        <v>63</v>
      </c>
      <c r="N8" s="175" t="s">
        <v>64</v>
      </c>
      <c r="O8" s="176" t="s">
        <v>65</v>
      </c>
    </row>
    <row r="9" spans="2:15" x14ac:dyDescent="0.2">
      <c r="B9" s="353"/>
      <c r="C9" s="177">
        <f>C10+C18+C28+C38+C48+C58+C62+C70+C74</f>
        <v>580078873</v>
      </c>
      <c r="D9" s="177">
        <f t="shared" ref="D9:O9" si="0">D10+D18+D28+D38+D48+D58+D62+D70+D74</f>
        <v>40612494.890000001</v>
      </c>
      <c r="E9" s="177">
        <f t="shared" si="0"/>
        <v>41061112.009999998</v>
      </c>
      <c r="F9" s="177">
        <f t="shared" si="0"/>
        <v>48787840.009999998</v>
      </c>
      <c r="G9" s="177">
        <f t="shared" si="0"/>
        <v>52299690.009999998</v>
      </c>
      <c r="H9" s="177">
        <f t="shared" si="0"/>
        <v>53773448.009999998</v>
      </c>
      <c r="I9" s="177">
        <f t="shared" si="0"/>
        <v>53060765.009999998</v>
      </c>
      <c r="J9" s="177">
        <f t="shared" si="0"/>
        <v>49261715.009999998</v>
      </c>
      <c r="K9" s="177">
        <f t="shared" si="0"/>
        <v>51390665.009999998</v>
      </c>
      <c r="L9" s="177">
        <f t="shared" si="0"/>
        <v>43144308.009999998</v>
      </c>
      <c r="M9" s="177">
        <f t="shared" si="0"/>
        <v>41801108.009999998</v>
      </c>
      <c r="N9" s="177">
        <f t="shared" si="0"/>
        <v>50916098.009999998</v>
      </c>
      <c r="O9" s="177">
        <f t="shared" si="0"/>
        <v>53969629.009999998</v>
      </c>
    </row>
    <row r="10" spans="2:15" x14ac:dyDescent="0.2">
      <c r="B10" s="178" t="s">
        <v>205</v>
      </c>
      <c r="C10" s="177">
        <f>C11+C12+C13+C14+C15+C16+C17</f>
        <v>169218070</v>
      </c>
      <c r="D10" s="172">
        <v>11658413.890000001</v>
      </c>
      <c r="E10" s="172">
        <v>11658431.01</v>
      </c>
      <c r="F10" s="172">
        <v>16923089.009999998</v>
      </c>
      <c r="G10" s="172">
        <v>11658430.01</v>
      </c>
      <c r="H10" s="172">
        <v>11658430.01</v>
      </c>
      <c r="I10" s="172">
        <v>11658431.01</v>
      </c>
      <c r="J10" s="172">
        <v>11658431.01</v>
      </c>
      <c r="K10" s="172">
        <v>11658431.01</v>
      </c>
      <c r="L10" s="172">
        <v>11658431.01</v>
      </c>
      <c r="M10" s="172">
        <v>11658431.01</v>
      </c>
      <c r="N10" s="172">
        <v>22183170.009999998</v>
      </c>
      <c r="O10" s="172">
        <v>25185951.009999998</v>
      </c>
    </row>
    <row r="11" spans="2:15" x14ac:dyDescent="0.2">
      <c r="B11" s="178" t="s">
        <v>206</v>
      </c>
      <c r="C11" s="177">
        <f t="shared" ref="C11:C73" si="1">D11+E11+F11+G11+H11+I11+J11+K11+L11+M11+N11+O11</f>
        <v>75356711</v>
      </c>
      <c r="D11" s="172">
        <v>6279726</v>
      </c>
      <c r="E11" s="172">
        <v>6279726</v>
      </c>
      <c r="F11" s="172">
        <v>6279726</v>
      </c>
      <c r="G11" s="172">
        <v>6279726</v>
      </c>
      <c r="H11" s="172">
        <v>6279726</v>
      </c>
      <c r="I11" s="172">
        <v>6279726</v>
      </c>
      <c r="J11" s="172">
        <v>6279726</v>
      </c>
      <c r="K11" s="172">
        <v>6279726</v>
      </c>
      <c r="L11" s="172">
        <v>6279726</v>
      </c>
      <c r="M11" s="172">
        <v>6279726</v>
      </c>
      <c r="N11" s="172">
        <v>6279726</v>
      </c>
      <c r="O11" s="172">
        <v>6279725</v>
      </c>
    </row>
    <row r="12" spans="2:15" x14ac:dyDescent="0.2">
      <c r="B12" s="178" t="s">
        <v>207</v>
      </c>
      <c r="C12" s="177">
        <f t="shared" si="1"/>
        <v>0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172">
        <v>0</v>
      </c>
      <c r="K12" s="172">
        <v>0</v>
      </c>
      <c r="L12" s="172">
        <v>0</v>
      </c>
      <c r="M12" s="172">
        <v>0</v>
      </c>
      <c r="N12" s="172">
        <v>0</v>
      </c>
      <c r="O12" s="172">
        <v>0</v>
      </c>
    </row>
    <row r="13" spans="2:15" x14ac:dyDescent="0.2">
      <c r="B13" s="178" t="s">
        <v>208</v>
      </c>
      <c r="C13" s="177">
        <f t="shared" si="1"/>
        <v>56091607.999999985</v>
      </c>
      <c r="D13" s="172">
        <v>2231223.89</v>
      </c>
      <c r="E13" s="172">
        <v>2231225.0099999998</v>
      </c>
      <c r="F13" s="172">
        <v>7495883.0099999998</v>
      </c>
      <c r="G13" s="172">
        <v>2231224.0099999998</v>
      </c>
      <c r="H13" s="172">
        <v>2231224.0099999998</v>
      </c>
      <c r="I13" s="172">
        <v>2231224.0099999998</v>
      </c>
      <c r="J13" s="172">
        <v>2231224.0099999998</v>
      </c>
      <c r="K13" s="172">
        <v>2231224.0099999998</v>
      </c>
      <c r="L13" s="172">
        <v>2231224.0099999998</v>
      </c>
      <c r="M13" s="172">
        <v>2231224.0099999998</v>
      </c>
      <c r="N13" s="172">
        <v>12755963.01</v>
      </c>
      <c r="O13" s="172">
        <v>15758745.01</v>
      </c>
    </row>
    <row r="14" spans="2:15" x14ac:dyDescent="0.2">
      <c r="B14" s="178" t="s">
        <v>209</v>
      </c>
      <c r="C14" s="177">
        <f t="shared" si="1"/>
        <v>32146015</v>
      </c>
      <c r="D14" s="172">
        <v>2678834</v>
      </c>
      <c r="E14" s="172">
        <v>2678834</v>
      </c>
      <c r="F14" s="172">
        <v>2678834</v>
      </c>
      <c r="G14" s="172">
        <v>2678834</v>
      </c>
      <c r="H14" s="172">
        <v>2678834</v>
      </c>
      <c r="I14" s="172">
        <v>2678835</v>
      </c>
      <c r="J14" s="172">
        <v>2678835</v>
      </c>
      <c r="K14" s="172">
        <v>2678835</v>
      </c>
      <c r="L14" s="172">
        <v>2678835</v>
      </c>
      <c r="M14" s="172">
        <v>2678835</v>
      </c>
      <c r="N14" s="172">
        <v>2678835</v>
      </c>
      <c r="O14" s="172">
        <v>2678835</v>
      </c>
    </row>
    <row r="15" spans="2:15" x14ac:dyDescent="0.2">
      <c r="B15" s="178" t="s">
        <v>210</v>
      </c>
      <c r="C15" s="177">
        <f t="shared" si="1"/>
        <v>5623736</v>
      </c>
      <c r="D15" s="172">
        <v>468630</v>
      </c>
      <c r="E15" s="172">
        <v>468646</v>
      </c>
      <c r="F15" s="172">
        <v>468646</v>
      </c>
      <c r="G15" s="172">
        <v>468646</v>
      </c>
      <c r="H15" s="172">
        <v>468646</v>
      </c>
      <c r="I15" s="172">
        <v>468646</v>
      </c>
      <c r="J15" s="172">
        <v>468646</v>
      </c>
      <c r="K15" s="172">
        <v>468646</v>
      </c>
      <c r="L15" s="172">
        <v>468646</v>
      </c>
      <c r="M15" s="172">
        <v>468646</v>
      </c>
      <c r="N15" s="172">
        <v>468646</v>
      </c>
      <c r="O15" s="172">
        <v>468646</v>
      </c>
    </row>
    <row r="16" spans="2:15" x14ac:dyDescent="0.2">
      <c r="B16" s="178" t="s">
        <v>211</v>
      </c>
      <c r="C16" s="177">
        <f t="shared" si="1"/>
        <v>0</v>
      </c>
      <c r="D16" s="172">
        <v>0</v>
      </c>
      <c r="E16" s="172">
        <v>0</v>
      </c>
      <c r="F16" s="172">
        <v>0</v>
      </c>
      <c r="G16" s="172">
        <v>0</v>
      </c>
      <c r="H16" s="172">
        <v>0</v>
      </c>
      <c r="I16" s="172">
        <v>0</v>
      </c>
      <c r="J16" s="172">
        <v>0</v>
      </c>
      <c r="K16" s="172">
        <v>0</v>
      </c>
      <c r="L16" s="172">
        <v>0</v>
      </c>
      <c r="M16" s="172">
        <v>0</v>
      </c>
      <c r="N16" s="172">
        <v>0</v>
      </c>
      <c r="O16" s="172">
        <v>0</v>
      </c>
    </row>
    <row r="17" spans="2:15" x14ac:dyDescent="0.2">
      <c r="B17" s="178" t="s">
        <v>212</v>
      </c>
      <c r="C17" s="177">
        <f t="shared" si="1"/>
        <v>0</v>
      </c>
      <c r="D17" s="172">
        <v>0</v>
      </c>
      <c r="E17" s="172">
        <v>0</v>
      </c>
      <c r="F17" s="172">
        <v>0</v>
      </c>
      <c r="G17" s="172">
        <v>0</v>
      </c>
      <c r="H17" s="172">
        <v>0</v>
      </c>
      <c r="I17" s="172">
        <v>0</v>
      </c>
      <c r="J17" s="172">
        <v>0</v>
      </c>
      <c r="K17" s="172">
        <v>0</v>
      </c>
      <c r="L17" s="172">
        <v>0</v>
      </c>
      <c r="M17" s="172">
        <v>0</v>
      </c>
      <c r="N17" s="172">
        <v>0</v>
      </c>
      <c r="O17" s="172">
        <v>0</v>
      </c>
    </row>
    <row r="18" spans="2:15" x14ac:dyDescent="0.2">
      <c r="B18" s="178" t="s">
        <v>213</v>
      </c>
      <c r="C18" s="177">
        <f>C19+C20+C21+C22+C23+C24+C25+C26+C27</f>
        <v>20839796</v>
      </c>
      <c r="D18" s="172">
        <v>1073041</v>
      </c>
      <c r="E18" s="172">
        <v>1085791</v>
      </c>
      <c r="F18" s="172">
        <v>1530520</v>
      </c>
      <c r="G18" s="172">
        <v>1629370</v>
      </c>
      <c r="H18" s="172">
        <v>1778026</v>
      </c>
      <c r="I18" s="172">
        <v>5176776</v>
      </c>
      <c r="J18" s="172">
        <v>1366525</v>
      </c>
      <c r="K18" s="172">
        <v>1711875</v>
      </c>
      <c r="L18" s="172">
        <v>1899280</v>
      </c>
      <c r="M18" s="172">
        <v>1260780</v>
      </c>
      <c r="N18" s="172">
        <v>1187531</v>
      </c>
      <c r="O18" s="172">
        <v>1140281</v>
      </c>
    </row>
    <row r="19" spans="2:15" x14ac:dyDescent="0.2">
      <c r="B19" s="178" t="s">
        <v>214</v>
      </c>
      <c r="C19" s="177">
        <f t="shared" si="1"/>
        <v>2855296</v>
      </c>
      <c r="D19" s="172">
        <v>161792</v>
      </c>
      <c r="E19" s="172">
        <v>164542</v>
      </c>
      <c r="F19" s="172">
        <v>331271</v>
      </c>
      <c r="G19" s="172">
        <v>300621</v>
      </c>
      <c r="H19" s="172">
        <v>218276</v>
      </c>
      <c r="I19" s="172">
        <v>212526</v>
      </c>
      <c r="J19" s="172">
        <v>207775</v>
      </c>
      <c r="K19" s="172">
        <v>405125</v>
      </c>
      <c r="L19" s="172">
        <v>224529</v>
      </c>
      <c r="M19" s="172">
        <v>212529</v>
      </c>
      <c r="N19" s="172">
        <v>207780</v>
      </c>
      <c r="O19" s="172">
        <v>208530</v>
      </c>
    </row>
    <row r="20" spans="2:15" x14ac:dyDescent="0.2">
      <c r="B20" s="178" t="s">
        <v>215</v>
      </c>
      <c r="C20" s="177">
        <f t="shared" si="1"/>
        <v>479000</v>
      </c>
      <c r="D20" s="172">
        <v>35000</v>
      </c>
      <c r="E20" s="172">
        <v>35000</v>
      </c>
      <c r="F20" s="172">
        <v>39500</v>
      </c>
      <c r="G20" s="172">
        <v>46500</v>
      </c>
      <c r="H20" s="172">
        <v>38000</v>
      </c>
      <c r="I20" s="172">
        <v>44500</v>
      </c>
      <c r="J20" s="172">
        <v>37000</v>
      </c>
      <c r="K20" s="172">
        <v>44500</v>
      </c>
      <c r="L20" s="172">
        <v>40500</v>
      </c>
      <c r="M20" s="172">
        <v>43500</v>
      </c>
      <c r="N20" s="172">
        <v>38000</v>
      </c>
      <c r="O20" s="172">
        <v>37000</v>
      </c>
    </row>
    <row r="21" spans="2:15" x14ac:dyDescent="0.2">
      <c r="B21" s="178" t="s">
        <v>216</v>
      </c>
      <c r="C21" s="177">
        <f t="shared" si="1"/>
        <v>0</v>
      </c>
      <c r="D21" s="172">
        <v>0</v>
      </c>
      <c r="E21" s="172">
        <v>0</v>
      </c>
      <c r="F21" s="172">
        <v>0</v>
      </c>
      <c r="G21" s="172">
        <v>0</v>
      </c>
      <c r="H21" s="172">
        <v>0</v>
      </c>
      <c r="I21" s="172">
        <v>0</v>
      </c>
      <c r="J21" s="172">
        <v>0</v>
      </c>
      <c r="K21" s="172">
        <v>0</v>
      </c>
      <c r="L21" s="172">
        <v>0</v>
      </c>
      <c r="M21" s="172">
        <v>0</v>
      </c>
      <c r="N21" s="172">
        <v>0</v>
      </c>
      <c r="O21" s="172">
        <v>0</v>
      </c>
    </row>
    <row r="22" spans="2:15" x14ac:dyDescent="0.2">
      <c r="B22" s="178" t="s">
        <v>217</v>
      </c>
      <c r="C22" s="177">
        <f t="shared" si="1"/>
        <v>805500</v>
      </c>
      <c r="D22" s="172">
        <v>0</v>
      </c>
      <c r="E22" s="172">
        <v>0</v>
      </c>
      <c r="F22" s="172">
        <v>253000</v>
      </c>
      <c r="G22" s="172">
        <v>2500</v>
      </c>
      <c r="H22" s="172">
        <v>110000</v>
      </c>
      <c r="I22" s="172">
        <v>15000</v>
      </c>
      <c r="J22" s="172">
        <v>215000</v>
      </c>
      <c r="K22" s="172">
        <v>0</v>
      </c>
      <c r="L22" s="172">
        <v>125000</v>
      </c>
      <c r="M22" s="172">
        <v>50000</v>
      </c>
      <c r="N22" s="172">
        <v>35000</v>
      </c>
      <c r="O22" s="172">
        <v>0</v>
      </c>
    </row>
    <row r="23" spans="2:15" x14ac:dyDescent="0.2">
      <c r="B23" s="178" t="s">
        <v>218</v>
      </c>
      <c r="C23" s="177">
        <f t="shared" si="1"/>
        <v>10000</v>
      </c>
      <c r="D23" s="172">
        <v>0</v>
      </c>
      <c r="E23" s="172">
        <v>0</v>
      </c>
      <c r="F23" s="172">
        <v>0</v>
      </c>
      <c r="G23" s="172">
        <v>5000</v>
      </c>
      <c r="H23" s="172">
        <v>0</v>
      </c>
      <c r="I23" s="172">
        <v>0</v>
      </c>
      <c r="J23" s="172">
        <v>0</v>
      </c>
      <c r="K23" s="172">
        <v>0</v>
      </c>
      <c r="L23" s="172">
        <v>5000</v>
      </c>
      <c r="M23" s="172">
        <v>0</v>
      </c>
      <c r="N23" s="172">
        <v>0</v>
      </c>
      <c r="O23" s="172">
        <v>0</v>
      </c>
    </row>
    <row r="24" spans="2:15" x14ac:dyDescent="0.2">
      <c r="B24" s="178" t="s">
        <v>219</v>
      </c>
      <c r="C24" s="177">
        <f t="shared" si="1"/>
        <v>9600000</v>
      </c>
      <c r="D24" s="172">
        <v>799999</v>
      </c>
      <c r="E24" s="172">
        <v>799999</v>
      </c>
      <c r="F24" s="172">
        <v>799999</v>
      </c>
      <c r="G24" s="172">
        <v>799999</v>
      </c>
      <c r="H24" s="172">
        <v>800000</v>
      </c>
      <c r="I24" s="172">
        <v>800000</v>
      </c>
      <c r="J24" s="172">
        <v>800000</v>
      </c>
      <c r="K24" s="172">
        <v>800000</v>
      </c>
      <c r="L24" s="172">
        <v>800001</v>
      </c>
      <c r="M24" s="172">
        <v>800001</v>
      </c>
      <c r="N24" s="172">
        <v>800001</v>
      </c>
      <c r="O24" s="172">
        <v>800001</v>
      </c>
    </row>
    <row r="25" spans="2:15" x14ac:dyDescent="0.2">
      <c r="B25" s="178" t="s">
        <v>220</v>
      </c>
      <c r="C25" s="177">
        <f t="shared" si="1"/>
        <v>1140000</v>
      </c>
      <c r="D25" s="172">
        <v>0</v>
      </c>
      <c r="E25" s="172">
        <v>0</v>
      </c>
      <c r="F25" s="172">
        <v>0</v>
      </c>
      <c r="G25" s="172">
        <v>0</v>
      </c>
      <c r="H25" s="172">
        <v>500000</v>
      </c>
      <c r="I25" s="172">
        <v>0</v>
      </c>
      <c r="J25" s="172">
        <v>0</v>
      </c>
      <c r="K25" s="172">
        <v>0</v>
      </c>
      <c r="L25" s="172">
        <v>590000</v>
      </c>
      <c r="M25" s="172">
        <v>50000</v>
      </c>
      <c r="N25" s="172">
        <v>0</v>
      </c>
      <c r="O25" s="172">
        <v>0</v>
      </c>
    </row>
    <row r="26" spans="2:15" x14ac:dyDescent="0.2">
      <c r="B26" s="178" t="s">
        <v>221</v>
      </c>
      <c r="C26" s="177">
        <f t="shared" si="1"/>
        <v>0</v>
      </c>
      <c r="D26" s="172">
        <v>0</v>
      </c>
      <c r="E26" s="172">
        <v>0</v>
      </c>
      <c r="F26" s="172">
        <v>0</v>
      </c>
      <c r="G26" s="172">
        <v>0</v>
      </c>
      <c r="H26" s="172">
        <v>0</v>
      </c>
      <c r="I26" s="172">
        <v>0</v>
      </c>
      <c r="J26" s="172">
        <v>0</v>
      </c>
      <c r="K26" s="172">
        <v>0</v>
      </c>
      <c r="L26" s="172">
        <v>0</v>
      </c>
      <c r="M26" s="172">
        <v>0</v>
      </c>
      <c r="N26" s="172">
        <v>0</v>
      </c>
      <c r="O26" s="172">
        <v>0</v>
      </c>
    </row>
    <row r="27" spans="2:15" x14ac:dyDescent="0.2">
      <c r="B27" s="178" t="s">
        <v>222</v>
      </c>
      <c r="C27" s="177">
        <f t="shared" si="1"/>
        <v>5950000</v>
      </c>
      <c r="D27" s="172">
        <v>76250</v>
      </c>
      <c r="E27" s="172">
        <v>86250</v>
      </c>
      <c r="F27" s="172">
        <v>106750</v>
      </c>
      <c r="G27" s="172">
        <v>474750</v>
      </c>
      <c r="H27" s="172">
        <v>111750</v>
      </c>
      <c r="I27" s="172">
        <v>4104750</v>
      </c>
      <c r="J27" s="172">
        <v>106750</v>
      </c>
      <c r="K27" s="172">
        <v>462250</v>
      </c>
      <c r="L27" s="172">
        <v>114250</v>
      </c>
      <c r="M27" s="172">
        <v>104750</v>
      </c>
      <c r="N27" s="172">
        <v>106750</v>
      </c>
      <c r="O27" s="172">
        <v>94750</v>
      </c>
    </row>
    <row r="28" spans="2:15" x14ac:dyDescent="0.2">
      <c r="B28" s="178" t="s">
        <v>223</v>
      </c>
      <c r="C28" s="177">
        <f>C29+C30+C31+C32+C33+C34+C35+C36+C37</f>
        <v>268780857</v>
      </c>
      <c r="D28" s="172">
        <v>21049540</v>
      </c>
      <c r="E28" s="172">
        <v>21144040</v>
      </c>
      <c r="F28" s="172">
        <v>21806881</v>
      </c>
      <c r="G28" s="172">
        <v>22554540</v>
      </c>
      <c r="H28" s="172">
        <v>24736042</v>
      </c>
      <c r="I28" s="172">
        <v>22358042</v>
      </c>
      <c r="J28" s="172">
        <v>24128042</v>
      </c>
      <c r="K28" s="172">
        <v>25444542</v>
      </c>
      <c r="L28" s="172">
        <v>21877047</v>
      </c>
      <c r="M28" s="172">
        <v>21359047</v>
      </c>
      <c r="N28" s="172">
        <v>21262547</v>
      </c>
      <c r="O28" s="172">
        <v>21060547</v>
      </c>
    </row>
    <row r="29" spans="2:15" x14ac:dyDescent="0.2">
      <c r="B29" s="178" t="s">
        <v>224</v>
      </c>
      <c r="C29" s="177">
        <f t="shared" si="1"/>
        <v>219145124</v>
      </c>
      <c r="D29" s="172">
        <v>18262093</v>
      </c>
      <c r="E29" s="172">
        <v>18262093</v>
      </c>
      <c r="F29" s="172">
        <v>18262093</v>
      </c>
      <c r="G29" s="172">
        <v>18262093</v>
      </c>
      <c r="H29" s="172">
        <v>18262092</v>
      </c>
      <c r="I29" s="172">
        <v>18262092</v>
      </c>
      <c r="J29" s="172">
        <v>18262092</v>
      </c>
      <c r="K29" s="172">
        <v>18262092</v>
      </c>
      <c r="L29" s="172">
        <v>18262096</v>
      </c>
      <c r="M29" s="172">
        <v>18262096</v>
      </c>
      <c r="N29" s="172">
        <v>18262096</v>
      </c>
      <c r="O29" s="172">
        <v>18262096</v>
      </c>
    </row>
    <row r="30" spans="2:15" x14ac:dyDescent="0.2">
      <c r="B30" s="178" t="s">
        <v>225</v>
      </c>
      <c r="C30" s="177">
        <f t="shared" si="1"/>
        <v>8780000</v>
      </c>
      <c r="D30" s="172">
        <v>191666</v>
      </c>
      <c r="E30" s="172">
        <v>191666</v>
      </c>
      <c r="F30" s="172">
        <v>211666</v>
      </c>
      <c r="G30" s="172">
        <v>191666</v>
      </c>
      <c r="H30" s="172">
        <v>3251667</v>
      </c>
      <c r="I30" s="172">
        <v>211667</v>
      </c>
      <c r="J30" s="172">
        <v>201667</v>
      </c>
      <c r="K30" s="172">
        <v>3541667</v>
      </c>
      <c r="L30" s="172">
        <v>211667</v>
      </c>
      <c r="M30" s="172">
        <v>191667</v>
      </c>
      <c r="N30" s="172">
        <v>191667</v>
      </c>
      <c r="O30" s="172">
        <v>191667</v>
      </c>
    </row>
    <row r="31" spans="2:15" x14ac:dyDescent="0.2">
      <c r="B31" s="178" t="s">
        <v>226</v>
      </c>
      <c r="C31" s="177">
        <f t="shared" si="1"/>
        <v>5640000</v>
      </c>
      <c r="D31" s="172">
        <v>137500</v>
      </c>
      <c r="E31" s="172">
        <v>157500</v>
      </c>
      <c r="F31" s="172">
        <v>189500</v>
      </c>
      <c r="G31" s="172">
        <v>469500</v>
      </c>
      <c r="H31" s="172">
        <v>274500</v>
      </c>
      <c r="I31" s="172">
        <v>559500</v>
      </c>
      <c r="J31" s="172">
        <v>2669500</v>
      </c>
      <c r="K31" s="172">
        <v>529500</v>
      </c>
      <c r="L31" s="172">
        <v>179500</v>
      </c>
      <c r="M31" s="172">
        <v>164500</v>
      </c>
      <c r="N31" s="172">
        <v>169500</v>
      </c>
      <c r="O31" s="172">
        <v>139500</v>
      </c>
    </row>
    <row r="32" spans="2:15" x14ac:dyDescent="0.2">
      <c r="B32" s="178" t="s">
        <v>227</v>
      </c>
      <c r="C32" s="177">
        <f t="shared" si="1"/>
        <v>2483000</v>
      </c>
      <c r="D32" s="172">
        <v>150000</v>
      </c>
      <c r="E32" s="172">
        <v>150000</v>
      </c>
      <c r="F32" s="172">
        <v>150000</v>
      </c>
      <c r="G32" s="172">
        <v>575000</v>
      </c>
      <c r="H32" s="172">
        <v>150000</v>
      </c>
      <c r="I32" s="172">
        <v>154000</v>
      </c>
      <c r="J32" s="172">
        <v>300000</v>
      </c>
      <c r="K32" s="172">
        <v>200000</v>
      </c>
      <c r="L32" s="172">
        <v>204000</v>
      </c>
      <c r="M32" s="172">
        <v>150000</v>
      </c>
      <c r="N32" s="172">
        <v>150000</v>
      </c>
      <c r="O32" s="172">
        <v>150000</v>
      </c>
    </row>
    <row r="33" spans="2:15" x14ac:dyDescent="0.2">
      <c r="B33" s="178" t="s">
        <v>228</v>
      </c>
      <c r="C33" s="177">
        <f t="shared" si="1"/>
        <v>17665892</v>
      </c>
      <c r="D33" s="172">
        <v>1155530</v>
      </c>
      <c r="E33" s="172">
        <v>1216030</v>
      </c>
      <c r="F33" s="172">
        <v>1691030</v>
      </c>
      <c r="G33" s="172">
        <v>1751030</v>
      </c>
      <c r="H33" s="172">
        <v>1391033</v>
      </c>
      <c r="I33" s="172">
        <v>1991033</v>
      </c>
      <c r="J33" s="172">
        <v>1416033</v>
      </c>
      <c r="K33" s="172">
        <v>1726033</v>
      </c>
      <c r="L33" s="172">
        <v>1591035</v>
      </c>
      <c r="M33" s="172">
        <v>1416035</v>
      </c>
      <c r="N33" s="172">
        <v>1165535</v>
      </c>
      <c r="O33" s="172">
        <v>1155535</v>
      </c>
    </row>
    <row r="34" spans="2:15" x14ac:dyDescent="0.2">
      <c r="B34" s="178" t="s">
        <v>229</v>
      </c>
      <c r="C34" s="177">
        <f t="shared" si="1"/>
        <v>560000</v>
      </c>
      <c r="D34" s="172">
        <v>0</v>
      </c>
      <c r="E34" s="172">
        <v>12000</v>
      </c>
      <c r="F34" s="172">
        <v>100000</v>
      </c>
      <c r="G34" s="172">
        <v>12000</v>
      </c>
      <c r="H34" s="172">
        <v>100000</v>
      </c>
      <c r="I34" s="172">
        <v>12000</v>
      </c>
      <c r="J34" s="172">
        <v>100000</v>
      </c>
      <c r="K34" s="172">
        <v>12000</v>
      </c>
      <c r="L34" s="172">
        <v>100000</v>
      </c>
      <c r="M34" s="172">
        <v>12000</v>
      </c>
      <c r="N34" s="172">
        <v>100000</v>
      </c>
      <c r="O34" s="172">
        <v>0</v>
      </c>
    </row>
    <row r="35" spans="2:15" x14ac:dyDescent="0.2">
      <c r="B35" s="178" t="s">
        <v>230</v>
      </c>
      <c r="C35" s="177">
        <f t="shared" si="1"/>
        <v>0</v>
      </c>
      <c r="D35" s="172">
        <v>0</v>
      </c>
      <c r="E35" s="172">
        <v>0</v>
      </c>
      <c r="F35" s="172">
        <v>0</v>
      </c>
      <c r="G35" s="172">
        <v>0</v>
      </c>
      <c r="H35" s="172">
        <v>0</v>
      </c>
      <c r="I35" s="172">
        <v>0</v>
      </c>
      <c r="J35" s="172">
        <v>0</v>
      </c>
      <c r="K35" s="172">
        <v>0</v>
      </c>
      <c r="L35" s="172">
        <v>0</v>
      </c>
      <c r="M35" s="172">
        <v>0</v>
      </c>
      <c r="N35" s="172">
        <v>0</v>
      </c>
      <c r="O35" s="172">
        <v>0</v>
      </c>
    </row>
    <row r="36" spans="2:15" x14ac:dyDescent="0.2">
      <c r="B36" s="178" t="s">
        <v>231</v>
      </c>
      <c r="C36" s="177">
        <f t="shared" si="1"/>
        <v>400000</v>
      </c>
      <c r="D36" s="172">
        <v>0</v>
      </c>
      <c r="E36" s="172">
        <v>0</v>
      </c>
      <c r="F36" s="172">
        <v>0</v>
      </c>
      <c r="G36" s="172">
        <v>100000</v>
      </c>
      <c r="H36" s="172">
        <v>100000</v>
      </c>
      <c r="I36" s="172">
        <v>0</v>
      </c>
      <c r="J36" s="172">
        <v>0</v>
      </c>
      <c r="K36" s="172">
        <v>0</v>
      </c>
      <c r="L36" s="172">
        <v>150000</v>
      </c>
      <c r="M36" s="172">
        <v>0</v>
      </c>
      <c r="N36" s="172">
        <v>50000</v>
      </c>
      <c r="O36" s="172">
        <v>0</v>
      </c>
    </row>
    <row r="37" spans="2:15" x14ac:dyDescent="0.2">
      <c r="B37" s="178" t="s">
        <v>232</v>
      </c>
      <c r="C37" s="177">
        <f t="shared" si="1"/>
        <v>14106841</v>
      </c>
      <c r="D37" s="172">
        <v>1152751</v>
      </c>
      <c r="E37" s="172">
        <v>1154751</v>
      </c>
      <c r="F37" s="172">
        <v>1202592</v>
      </c>
      <c r="G37" s="172">
        <v>1193251</v>
      </c>
      <c r="H37" s="172">
        <v>1206750</v>
      </c>
      <c r="I37" s="172">
        <v>1167750</v>
      </c>
      <c r="J37" s="172">
        <v>1178750</v>
      </c>
      <c r="K37" s="172">
        <v>1173250</v>
      </c>
      <c r="L37" s="172">
        <v>1178749</v>
      </c>
      <c r="M37" s="172">
        <v>1162749</v>
      </c>
      <c r="N37" s="172">
        <v>1173749</v>
      </c>
      <c r="O37" s="172">
        <v>1161749</v>
      </c>
    </row>
    <row r="38" spans="2:15" x14ac:dyDescent="0.2">
      <c r="B38" s="178" t="s">
        <v>233</v>
      </c>
      <c r="C38" s="177">
        <f>C39+C40+C41+C42+C43+C44+C45+C46+C47</f>
        <v>17310000</v>
      </c>
      <c r="D38" s="172">
        <v>1035000</v>
      </c>
      <c r="E38" s="172">
        <v>1665000</v>
      </c>
      <c r="F38" s="172">
        <v>1225000</v>
      </c>
      <c r="G38" s="172">
        <v>1665000</v>
      </c>
      <c r="H38" s="172">
        <v>1225000</v>
      </c>
      <c r="I38" s="172">
        <v>1915000</v>
      </c>
      <c r="J38" s="172">
        <v>1125000</v>
      </c>
      <c r="K38" s="172">
        <v>1665000</v>
      </c>
      <c r="L38" s="172">
        <v>1375000</v>
      </c>
      <c r="M38" s="172">
        <v>1665000</v>
      </c>
      <c r="N38" s="172">
        <v>1125000</v>
      </c>
      <c r="O38" s="172">
        <v>1625000</v>
      </c>
    </row>
    <row r="39" spans="2:15" x14ac:dyDescent="0.2">
      <c r="B39" s="178" t="s">
        <v>234</v>
      </c>
      <c r="C39" s="177">
        <f t="shared" si="1"/>
        <v>0</v>
      </c>
      <c r="D39" s="172">
        <v>0</v>
      </c>
      <c r="E39" s="172">
        <v>0</v>
      </c>
      <c r="F39" s="172">
        <v>0</v>
      </c>
      <c r="G39" s="172">
        <v>0</v>
      </c>
      <c r="H39" s="172">
        <v>0</v>
      </c>
      <c r="I39" s="172">
        <v>0</v>
      </c>
      <c r="J39" s="172">
        <v>0</v>
      </c>
      <c r="K39" s="172">
        <v>0</v>
      </c>
      <c r="L39" s="172">
        <v>0</v>
      </c>
      <c r="M39" s="172">
        <v>0</v>
      </c>
      <c r="N39" s="172">
        <v>0</v>
      </c>
      <c r="O39" s="172">
        <v>0</v>
      </c>
    </row>
    <row r="40" spans="2:15" x14ac:dyDescent="0.2">
      <c r="B40" s="178" t="s">
        <v>235</v>
      </c>
      <c r="C40" s="177">
        <f t="shared" si="1"/>
        <v>0</v>
      </c>
      <c r="D40" s="172">
        <v>0</v>
      </c>
      <c r="E40" s="172">
        <v>0</v>
      </c>
      <c r="F40" s="172">
        <v>0</v>
      </c>
      <c r="G40" s="172">
        <v>0</v>
      </c>
      <c r="H40" s="172">
        <v>0</v>
      </c>
      <c r="I40" s="172">
        <v>0</v>
      </c>
      <c r="J40" s="172">
        <v>0</v>
      </c>
      <c r="K40" s="172">
        <v>0</v>
      </c>
      <c r="L40" s="172">
        <v>0</v>
      </c>
      <c r="M40" s="172">
        <v>0</v>
      </c>
      <c r="N40" s="172">
        <v>0</v>
      </c>
      <c r="O40" s="172">
        <v>0</v>
      </c>
    </row>
    <row r="41" spans="2:15" x14ac:dyDescent="0.2">
      <c r="B41" s="178" t="s">
        <v>236</v>
      </c>
      <c r="C41" s="177">
        <f t="shared" si="1"/>
        <v>16810000</v>
      </c>
      <c r="D41" s="172">
        <v>1035000</v>
      </c>
      <c r="E41" s="172">
        <v>1665000</v>
      </c>
      <c r="F41" s="172">
        <v>1225000</v>
      </c>
      <c r="G41" s="172">
        <v>1665000</v>
      </c>
      <c r="H41" s="172">
        <v>1225000</v>
      </c>
      <c r="I41" s="172">
        <v>1665000</v>
      </c>
      <c r="J41" s="172">
        <v>1125000</v>
      </c>
      <c r="K41" s="172">
        <v>1665000</v>
      </c>
      <c r="L41" s="172">
        <v>1125000</v>
      </c>
      <c r="M41" s="172">
        <v>1665000</v>
      </c>
      <c r="N41" s="172">
        <v>1125000</v>
      </c>
      <c r="O41" s="172">
        <v>1625000</v>
      </c>
    </row>
    <row r="42" spans="2:15" x14ac:dyDescent="0.2">
      <c r="B42" s="178" t="s">
        <v>237</v>
      </c>
      <c r="C42" s="177">
        <f t="shared" si="1"/>
        <v>500000</v>
      </c>
      <c r="D42" s="172">
        <v>0</v>
      </c>
      <c r="E42" s="172">
        <v>0</v>
      </c>
      <c r="F42" s="172">
        <v>0</v>
      </c>
      <c r="G42" s="172">
        <v>0</v>
      </c>
      <c r="H42" s="172">
        <v>0</v>
      </c>
      <c r="I42" s="172">
        <v>250000</v>
      </c>
      <c r="J42" s="172">
        <v>0</v>
      </c>
      <c r="K42" s="172">
        <v>0</v>
      </c>
      <c r="L42" s="172">
        <v>250000</v>
      </c>
      <c r="M42" s="172">
        <v>0</v>
      </c>
      <c r="N42" s="172">
        <v>0</v>
      </c>
      <c r="O42" s="172">
        <v>0</v>
      </c>
    </row>
    <row r="43" spans="2:15" x14ac:dyDescent="0.2">
      <c r="B43" s="178" t="s">
        <v>238</v>
      </c>
      <c r="C43" s="177">
        <f t="shared" si="1"/>
        <v>0</v>
      </c>
      <c r="D43" s="172">
        <v>0</v>
      </c>
      <c r="E43" s="172">
        <v>0</v>
      </c>
      <c r="F43" s="172">
        <v>0</v>
      </c>
      <c r="G43" s="172">
        <v>0</v>
      </c>
      <c r="H43" s="172">
        <v>0</v>
      </c>
      <c r="I43" s="172">
        <v>0</v>
      </c>
      <c r="J43" s="172">
        <v>0</v>
      </c>
      <c r="K43" s="172">
        <v>0</v>
      </c>
      <c r="L43" s="172">
        <v>0</v>
      </c>
      <c r="M43" s="172">
        <v>0</v>
      </c>
      <c r="N43" s="172">
        <v>0</v>
      </c>
      <c r="O43" s="172">
        <v>0</v>
      </c>
    </row>
    <row r="44" spans="2:15" x14ac:dyDescent="0.2">
      <c r="B44" s="178" t="s">
        <v>239</v>
      </c>
      <c r="C44" s="177">
        <f t="shared" si="1"/>
        <v>0</v>
      </c>
      <c r="D44" s="172">
        <v>0</v>
      </c>
      <c r="E44" s="172">
        <v>0</v>
      </c>
      <c r="F44" s="172">
        <v>0</v>
      </c>
      <c r="G44" s="172">
        <v>0</v>
      </c>
      <c r="H44" s="172">
        <v>0</v>
      </c>
      <c r="I44" s="172">
        <v>0</v>
      </c>
      <c r="J44" s="172">
        <v>0</v>
      </c>
      <c r="K44" s="172">
        <v>0</v>
      </c>
      <c r="L44" s="172">
        <v>0</v>
      </c>
      <c r="M44" s="172">
        <v>0</v>
      </c>
      <c r="N44" s="172">
        <v>0</v>
      </c>
      <c r="O44" s="172">
        <v>0</v>
      </c>
    </row>
    <row r="45" spans="2:15" x14ac:dyDescent="0.2">
      <c r="B45" s="178" t="s">
        <v>240</v>
      </c>
      <c r="C45" s="177">
        <f t="shared" si="1"/>
        <v>0</v>
      </c>
      <c r="D45" s="172">
        <v>0</v>
      </c>
      <c r="E45" s="172">
        <v>0</v>
      </c>
      <c r="F45" s="172">
        <v>0</v>
      </c>
      <c r="G45" s="172">
        <v>0</v>
      </c>
      <c r="H45" s="172">
        <v>0</v>
      </c>
      <c r="I45" s="172">
        <v>0</v>
      </c>
      <c r="J45" s="172">
        <v>0</v>
      </c>
      <c r="K45" s="172">
        <v>0</v>
      </c>
      <c r="L45" s="172">
        <v>0</v>
      </c>
      <c r="M45" s="172">
        <v>0</v>
      </c>
      <c r="N45" s="172">
        <v>0</v>
      </c>
      <c r="O45" s="172">
        <v>0</v>
      </c>
    </row>
    <row r="46" spans="2:15" x14ac:dyDescent="0.2">
      <c r="B46" s="178" t="s">
        <v>241</v>
      </c>
      <c r="C46" s="177">
        <f t="shared" si="1"/>
        <v>0</v>
      </c>
      <c r="D46" s="172">
        <v>0</v>
      </c>
      <c r="E46" s="172">
        <v>0</v>
      </c>
      <c r="F46" s="172">
        <v>0</v>
      </c>
      <c r="G46" s="172">
        <v>0</v>
      </c>
      <c r="H46" s="172">
        <v>0</v>
      </c>
      <c r="I46" s="172">
        <v>0</v>
      </c>
      <c r="J46" s="172">
        <v>0</v>
      </c>
      <c r="K46" s="172">
        <v>0</v>
      </c>
      <c r="L46" s="172">
        <v>0</v>
      </c>
      <c r="M46" s="172">
        <v>0</v>
      </c>
      <c r="N46" s="172">
        <v>0</v>
      </c>
      <c r="O46" s="172">
        <v>0</v>
      </c>
    </row>
    <row r="47" spans="2:15" x14ac:dyDescent="0.2">
      <c r="B47" s="178" t="s">
        <v>242</v>
      </c>
      <c r="C47" s="177">
        <f t="shared" si="1"/>
        <v>0</v>
      </c>
      <c r="D47" s="172">
        <v>0</v>
      </c>
      <c r="E47" s="172">
        <v>0</v>
      </c>
      <c r="F47" s="172">
        <v>0</v>
      </c>
      <c r="G47" s="172">
        <v>0</v>
      </c>
      <c r="H47" s="172">
        <v>0</v>
      </c>
      <c r="I47" s="172">
        <v>0</v>
      </c>
      <c r="J47" s="172">
        <v>0</v>
      </c>
      <c r="K47" s="172">
        <v>0</v>
      </c>
      <c r="L47" s="172">
        <v>0</v>
      </c>
      <c r="M47" s="172">
        <v>0</v>
      </c>
      <c r="N47" s="172">
        <v>0</v>
      </c>
      <c r="O47" s="172">
        <v>0</v>
      </c>
    </row>
    <row r="48" spans="2:15" x14ac:dyDescent="0.2">
      <c r="B48" s="178" t="s">
        <v>243</v>
      </c>
      <c r="C48" s="177">
        <f>C49+C50+C51+C52+C53+C54+C55+C56+C57</f>
        <v>4818150</v>
      </c>
      <c r="D48" s="172">
        <v>13334</v>
      </c>
      <c r="E48" s="172">
        <v>24684</v>
      </c>
      <c r="F48" s="172">
        <v>369184</v>
      </c>
      <c r="G48" s="172">
        <v>709184</v>
      </c>
      <c r="H48" s="172">
        <v>2342783</v>
      </c>
      <c r="I48" s="172">
        <v>64683</v>
      </c>
      <c r="J48" s="172">
        <v>295883</v>
      </c>
      <c r="K48" s="172">
        <v>522983</v>
      </c>
      <c r="L48" s="172">
        <v>401383</v>
      </c>
      <c r="M48" s="172">
        <v>24683</v>
      </c>
      <c r="N48" s="172">
        <v>24683</v>
      </c>
      <c r="O48" s="172">
        <v>24683</v>
      </c>
    </row>
    <row r="49" spans="2:15" x14ac:dyDescent="0.2">
      <c r="B49" s="178" t="s">
        <v>244</v>
      </c>
      <c r="C49" s="177">
        <f t="shared" si="1"/>
        <v>1919600</v>
      </c>
      <c r="D49" s="172">
        <v>0</v>
      </c>
      <c r="E49" s="172">
        <v>0</v>
      </c>
      <c r="F49" s="172">
        <v>107500</v>
      </c>
      <c r="G49" s="172">
        <v>667000</v>
      </c>
      <c r="H49" s="172">
        <v>225100</v>
      </c>
      <c r="I49" s="172">
        <v>30000</v>
      </c>
      <c r="J49" s="172">
        <v>87500</v>
      </c>
      <c r="K49" s="172">
        <v>455800</v>
      </c>
      <c r="L49" s="172">
        <v>346700</v>
      </c>
      <c r="M49" s="172">
        <v>0</v>
      </c>
      <c r="N49" s="172">
        <v>0</v>
      </c>
      <c r="O49" s="172">
        <v>0</v>
      </c>
    </row>
    <row r="50" spans="2:15" x14ac:dyDescent="0.2">
      <c r="B50" s="178" t="s">
        <v>245</v>
      </c>
      <c r="C50" s="177">
        <f t="shared" si="1"/>
        <v>171000</v>
      </c>
      <c r="D50" s="172">
        <v>0</v>
      </c>
      <c r="E50" s="172">
        <v>0</v>
      </c>
      <c r="F50" s="172">
        <v>25000</v>
      </c>
      <c r="G50" s="172">
        <v>17500</v>
      </c>
      <c r="H50" s="172">
        <v>61000</v>
      </c>
      <c r="I50" s="172">
        <v>10000</v>
      </c>
      <c r="J50" s="172">
        <v>0</v>
      </c>
      <c r="K50" s="172">
        <v>42500</v>
      </c>
      <c r="L50" s="172">
        <v>15000</v>
      </c>
      <c r="M50" s="172">
        <v>0</v>
      </c>
      <c r="N50" s="172">
        <v>0</v>
      </c>
      <c r="O50" s="172">
        <v>0</v>
      </c>
    </row>
    <row r="51" spans="2:15" x14ac:dyDescent="0.2">
      <c r="B51" s="178" t="s">
        <v>246</v>
      </c>
      <c r="C51" s="177">
        <f t="shared" si="1"/>
        <v>0</v>
      </c>
      <c r="D51" s="172">
        <v>0</v>
      </c>
      <c r="E51" s="172">
        <v>0</v>
      </c>
      <c r="F51" s="172">
        <v>0</v>
      </c>
      <c r="G51" s="172">
        <v>0</v>
      </c>
      <c r="H51" s="172">
        <v>0</v>
      </c>
      <c r="I51" s="172">
        <v>0</v>
      </c>
      <c r="J51" s="172">
        <v>0</v>
      </c>
      <c r="K51" s="172">
        <v>0</v>
      </c>
      <c r="L51" s="172">
        <v>0</v>
      </c>
      <c r="M51" s="172">
        <v>0</v>
      </c>
      <c r="N51" s="172">
        <v>0</v>
      </c>
      <c r="O51" s="172">
        <v>0</v>
      </c>
    </row>
    <row r="52" spans="2:15" x14ac:dyDescent="0.2">
      <c r="B52" s="178" t="s">
        <v>247</v>
      </c>
      <c r="C52" s="177">
        <f t="shared" si="1"/>
        <v>2338700</v>
      </c>
      <c r="D52" s="172">
        <v>0</v>
      </c>
      <c r="E52" s="172">
        <v>0</v>
      </c>
      <c r="F52" s="172">
        <v>180000</v>
      </c>
      <c r="G52" s="172">
        <v>0</v>
      </c>
      <c r="H52" s="172">
        <v>2000000</v>
      </c>
      <c r="I52" s="172">
        <v>0</v>
      </c>
      <c r="J52" s="172">
        <v>158700</v>
      </c>
      <c r="K52" s="172">
        <v>0</v>
      </c>
      <c r="L52" s="172">
        <v>0</v>
      </c>
      <c r="M52" s="172">
        <v>0</v>
      </c>
      <c r="N52" s="172">
        <v>0</v>
      </c>
      <c r="O52" s="172">
        <v>0</v>
      </c>
    </row>
    <row r="53" spans="2:15" x14ac:dyDescent="0.2">
      <c r="B53" s="178" t="s">
        <v>248</v>
      </c>
      <c r="C53" s="177">
        <f t="shared" si="1"/>
        <v>0</v>
      </c>
      <c r="D53" s="172">
        <v>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72">
        <v>0</v>
      </c>
      <c r="L53" s="172">
        <v>0</v>
      </c>
      <c r="M53" s="172">
        <v>0</v>
      </c>
      <c r="N53" s="172">
        <v>0</v>
      </c>
      <c r="O53" s="172">
        <v>0</v>
      </c>
    </row>
    <row r="54" spans="2:15" x14ac:dyDescent="0.2">
      <c r="B54" s="178" t="s">
        <v>249</v>
      </c>
      <c r="C54" s="177">
        <f t="shared" si="1"/>
        <v>0</v>
      </c>
      <c r="D54" s="172">
        <v>0</v>
      </c>
      <c r="E54" s="172">
        <v>0</v>
      </c>
      <c r="F54" s="172">
        <v>0</v>
      </c>
      <c r="G54" s="172">
        <v>0</v>
      </c>
      <c r="H54" s="172">
        <v>0</v>
      </c>
      <c r="I54" s="172">
        <v>0</v>
      </c>
      <c r="J54" s="172">
        <v>0</v>
      </c>
      <c r="K54" s="172">
        <v>0</v>
      </c>
      <c r="L54" s="172">
        <v>0</v>
      </c>
      <c r="M54" s="172">
        <v>0</v>
      </c>
      <c r="N54" s="172">
        <v>0</v>
      </c>
      <c r="O54" s="172">
        <v>0</v>
      </c>
    </row>
    <row r="55" spans="2:15" x14ac:dyDescent="0.2">
      <c r="B55" s="178" t="s">
        <v>250</v>
      </c>
      <c r="C55" s="177">
        <f t="shared" si="1"/>
        <v>0</v>
      </c>
      <c r="D55" s="172">
        <v>0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72">
        <v>0</v>
      </c>
      <c r="L55" s="172">
        <v>0</v>
      </c>
      <c r="M55" s="172">
        <v>0</v>
      </c>
      <c r="N55" s="172">
        <v>0</v>
      </c>
      <c r="O55" s="172">
        <v>0</v>
      </c>
    </row>
    <row r="56" spans="2:15" x14ac:dyDescent="0.2">
      <c r="B56" s="178" t="s">
        <v>251</v>
      </c>
      <c r="C56" s="177">
        <f t="shared" si="1"/>
        <v>0</v>
      </c>
      <c r="D56" s="172">
        <v>0</v>
      </c>
      <c r="E56" s="172">
        <v>0</v>
      </c>
      <c r="F56" s="172">
        <v>0</v>
      </c>
      <c r="G56" s="172">
        <v>0</v>
      </c>
      <c r="H56" s="172">
        <v>0</v>
      </c>
      <c r="I56" s="172">
        <v>0</v>
      </c>
      <c r="J56" s="172">
        <v>0</v>
      </c>
      <c r="K56" s="172">
        <v>0</v>
      </c>
      <c r="L56" s="172">
        <v>0</v>
      </c>
      <c r="M56" s="172">
        <v>0</v>
      </c>
      <c r="N56" s="172">
        <v>0</v>
      </c>
      <c r="O56" s="172">
        <v>0</v>
      </c>
    </row>
    <row r="57" spans="2:15" x14ac:dyDescent="0.2">
      <c r="B57" s="178" t="s">
        <v>252</v>
      </c>
      <c r="C57" s="177">
        <f t="shared" si="1"/>
        <v>388850</v>
      </c>
      <c r="D57" s="172">
        <v>13334</v>
      </c>
      <c r="E57" s="172">
        <v>24684</v>
      </c>
      <c r="F57" s="172">
        <v>56684</v>
      </c>
      <c r="G57" s="172">
        <v>24684</v>
      </c>
      <c r="H57" s="172">
        <v>56683</v>
      </c>
      <c r="I57" s="172">
        <v>24683</v>
      </c>
      <c r="J57" s="172">
        <v>49683</v>
      </c>
      <c r="K57" s="172">
        <v>24683</v>
      </c>
      <c r="L57" s="172">
        <v>39683</v>
      </c>
      <c r="M57" s="172">
        <v>24683</v>
      </c>
      <c r="N57" s="172">
        <v>24683</v>
      </c>
      <c r="O57" s="172">
        <v>24683</v>
      </c>
    </row>
    <row r="58" spans="2:15" x14ac:dyDescent="0.2">
      <c r="B58" s="178" t="s">
        <v>253</v>
      </c>
      <c r="C58" s="177">
        <f>C59+C60+C61</f>
        <v>48712000</v>
      </c>
      <c r="D58" s="172">
        <v>1583166</v>
      </c>
      <c r="E58" s="172">
        <v>1283166</v>
      </c>
      <c r="F58" s="172">
        <v>2733166</v>
      </c>
      <c r="G58" s="172">
        <v>9883166</v>
      </c>
      <c r="H58" s="172">
        <v>7833167</v>
      </c>
      <c r="I58" s="172">
        <v>7687833</v>
      </c>
      <c r="J58" s="172">
        <v>6487834</v>
      </c>
      <c r="K58" s="172">
        <v>6187834</v>
      </c>
      <c r="L58" s="172">
        <v>1733167</v>
      </c>
      <c r="M58" s="172">
        <v>1633167</v>
      </c>
      <c r="N58" s="172">
        <v>933167</v>
      </c>
      <c r="O58" s="172">
        <v>733167</v>
      </c>
    </row>
    <row r="59" spans="2:15" x14ac:dyDescent="0.2">
      <c r="B59" s="178" t="s">
        <v>254</v>
      </c>
      <c r="C59" s="177">
        <f t="shared" si="1"/>
        <v>48712000</v>
      </c>
      <c r="D59" s="172">
        <v>1583166</v>
      </c>
      <c r="E59" s="172">
        <v>1283166</v>
      </c>
      <c r="F59" s="172">
        <v>2733166</v>
      </c>
      <c r="G59" s="172">
        <v>9883166</v>
      </c>
      <c r="H59" s="172">
        <v>7833167</v>
      </c>
      <c r="I59" s="172">
        <v>7687833</v>
      </c>
      <c r="J59" s="172">
        <v>6487834</v>
      </c>
      <c r="K59" s="172">
        <v>6187834</v>
      </c>
      <c r="L59" s="172">
        <v>1733167</v>
      </c>
      <c r="M59" s="172">
        <v>1633167</v>
      </c>
      <c r="N59" s="172">
        <v>933167</v>
      </c>
      <c r="O59" s="172">
        <v>733167</v>
      </c>
    </row>
    <row r="60" spans="2:15" x14ac:dyDescent="0.2">
      <c r="B60" s="178" t="s">
        <v>255</v>
      </c>
      <c r="C60" s="177">
        <f t="shared" si="1"/>
        <v>0</v>
      </c>
      <c r="D60" s="172">
        <v>0</v>
      </c>
      <c r="E60" s="172">
        <v>0</v>
      </c>
      <c r="F60" s="172">
        <v>0</v>
      </c>
      <c r="G60" s="172">
        <v>0</v>
      </c>
      <c r="H60" s="172">
        <v>0</v>
      </c>
      <c r="I60" s="172">
        <v>0</v>
      </c>
      <c r="J60" s="172">
        <v>0</v>
      </c>
      <c r="K60" s="172">
        <v>0</v>
      </c>
      <c r="L60" s="172">
        <v>0</v>
      </c>
      <c r="M60" s="172">
        <v>0</v>
      </c>
      <c r="N60" s="172">
        <v>0</v>
      </c>
      <c r="O60" s="172">
        <v>0</v>
      </c>
    </row>
    <row r="61" spans="2:15" x14ac:dyDescent="0.2">
      <c r="B61" s="178" t="s">
        <v>256</v>
      </c>
      <c r="C61" s="177">
        <f t="shared" si="1"/>
        <v>0</v>
      </c>
      <c r="D61" s="172">
        <v>0</v>
      </c>
      <c r="E61" s="172">
        <v>0</v>
      </c>
      <c r="F61" s="172">
        <v>0</v>
      </c>
      <c r="G61" s="172">
        <v>0</v>
      </c>
      <c r="H61" s="172">
        <v>0</v>
      </c>
      <c r="I61" s="172">
        <v>0</v>
      </c>
      <c r="J61" s="172">
        <v>0</v>
      </c>
      <c r="K61" s="172">
        <v>0</v>
      </c>
      <c r="L61" s="172">
        <v>0</v>
      </c>
      <c r="M61" s="172">
        <v>0</v>
      </c>
      <c r="N61" s="172">
        <v>0</v>
      </c>
      <c r="O61" s="172">
        <v>0</v>
      </c>
    </row>
    <row r="62" spans="2:15" x14ac:dyDescent="0.2">
      <c r="B62" s="178" t="s">
        <v>257</v>
      </c>
      <c r="C62" s="177">
        <f>C63+C64+C65+C66+C67+C68+C69</f>
        <v>0</v>
      </c>
      <c r="D62" s="172">
        <v>0</v>
      </c>
      <c r="E62" s="172">
        <v>0</v>
      </c>
      <c r="F62" s="172">
        <v>0</v>
      </c>
      <c r="G62" s="172">
        <v>0</v>
      </c>
      <c r="H62" s="172">
        <v>0</v>
      </c>
      <c r="I62" s="172">
        <v>0</v>
      </c>
      <c r="J62" s="172">
        <v>0</v>
      </c>
      <c r="K62" s="172">
        <v>0</v>
      </c>
      <c r="L62" s="172">
        <v>0</v>
      </c>
      <c r="M62" s="172">
        <v>0</v>
      </c>
      <c r="N62" s="172">
        <v>0</v>
      </c>
      <c r="O62" s="172">
        <v>0</v>
      </c>
    </row>
    <row r="63" spans="2:15" x14ac:dyDescent="0.2">
      <c r="B63" s="178" t="s">
        <v>258</v>
      </c>
      <c r="C63" s="177">
        <f t="shared" si="1"/>
        <v>0</v>
      </c>
      <c r="D63" s="172">
        <v>0</v>
      </c>
      <c r="E63" s="172">
        <v>0</v>
      </c>
      <c r="F63" s="172">
        <v>0</v>
      </c>
      <c r="G63" s="172">
        <v>0</v>
      </c>
      <c r="H63" s="172">
        <v>0</v>
      </c>
      <c r="I63" s="172">
        <v>0</v>
      </c>
      <c r="J63" s="172">
        <v>0</v>
      </c>
      <c r="K63" s="172">
        <v>0</v>
      </c>
      <c r="L63" s="172">
        <v>0</v>
      </c>
      <c r="M63" s="172">
        <v>0</v>
      </c>
      <c r="N63" s="172">
        <v>0</v>
      </c>
      <c r="O63" s="172">
        <v>0</v>
      </c>
    </row>
    <row r="64" spans="2:15" x14ac:dyDescent="0.2">
      <c r="B64" s="178" t="s">
        <v>259</v>
      </c>
      <c r="C64" s="177">
        <f t="shared" si="1"/>
        <v>0</v>
      </c>
      <c r="D64" s="172">
        <v>0</v>
      </c>
      <c r="E64" s="172">
        <v>0</v>
      </c>
      <c r="F64" s="172">
        <v>0</v>
      </c>
      <c r="G64" s="172">
        <v>0</v>
      </c>
      <c r="H64" s="172">
        <v>0</v>
      </c>
      <c r="I64" s="172">
        <v>0</v>
      </c>
      <c r="J64" s="172">
        <v>0</v>
      </c>
      <c r="K64" s="172">
        <v>0</v>
      </c>
      <c r="L64" s="172">
        <v>0</v>
      </c>
      <c r="M64" s="172">
        <v>0</v>
      </c>
      <c r="N64" s="172">
        <v>0</v>
      </c>
      <c r="O64" s="172">
        <v>0</v>
      </c>
    </row>
    <row r="65" spans="2:15" x14ac:dyDescent="0.2">
      <c r="B65" s="178" t="s">
        <v>260</v>
      </c>
      <c r="C65" s="177">
        <f t="shared" si="1"/>
        <v>0</v>
      </c>
      <c r="D65" s="172">
        <v>0</v>
      </c>
      <c r="E65" s="172">
        <v>0</v>
      </c>
      <c r="F65" s="172">
        <v>0</v>
      </c>
      <c r="G65" s="172">
        <v>0</v>
      </c>
      <c r="H65" s="172">
        <v>0</v>
      </c>
      <c r="I65" s="172">
        <v>0</v>
      </c>
      <c r="J65" s="172">
        <v>0</v>
      </c>
      <c r="K65" s="172">
        <v>0</v>
      </c>
      <c r="L65" s="172">
        <v>0</v>
      </c>
      <c r="M65" s="172">
        <v>0</v>
      </c>
      <c r="N65" s="172">
        <v>0</v>
      </c>
      <c r="O65" s="172">
        <v>0</v>
      </c>
    </row>
    <row r="66" spans="2:15" x14ac:dyDescent="0.2">
      <c r="B66" s="178" t="s">
        <v>261</v>
      </c>
      <c r="C66" s="177">
        <f t="shared" si="1"/>
        <v>0</v>
      </c>
      <c r="D66" s="172">
        <v>0</v>
      </c>
      <c r="E66" s="172">
        <v>0</v>
      </c>
      <c r="F66" s="172">
        <v>0</v>
      </c>
      <c r="G66" s="172">
        <v>0</v>
      </c>
      <c r="H66" s="172">
        <v>0</v>
      </c>
      <c r="I66" s="172">
        <v>0</v>
      </c>
      <c r="J66" s="172">
        <v>0</v>
      </c>
      <c r="K66" s="172">
        <v>0</v>
      </c>
      <c r="L66" s="172">
        <v>0</v>
      </c>
      <c r="M66" s="172">
        <v>0</v>
      </c>
      <c r="N66" s="172">
        <v>0</v>
      </c>
      <c r="O66" s="172">
        <v>0</v>
      </c>
    </row>
    <row r="67" spans="2:15" x14ac:dyDescent="0.2">
      <c r="B67" s="178" t="s">
        <v>262</v>
      </c>
      <c r="C67" s="177">
        <f t="shared" si="1"/>
        <v>0</v>
      </c>
      <c r="D67" s="172">
        <v>0</v>
      </c>
      <c r="E67" s="172">
        <v>0</v>
      </c>
      <c r="F67" s="172">
        <v>0</v>
      </c>
      <c r="G67" s="172">
        <v>0</v>
      </c>
      <c r="H67" s="172">
        <v>0</v>
      </c>
      <c r="I67" s="172">
        <v>0</v>
      </c>
      <c r="J67" s="172">
        <v>0</v>
      </c>
      <c r="K67" s="172">
        <v>0</v>
      </c>
      <c r="L67" s="172">
        <v>0</v>
      </c>
      <c r="M67" s="172">
        <v>0</v>
      </c>
      <c r="N67" s="172">
        <v>0</v>
      </c>
      <c r="O67" s="172">
        <v>0</v>
      </c>
    </row>
    <row r="68" spans="2:15" x14ac:dyDescent="0.2">
      <c r="B68" s="178" t="s">
        <v>263</v>
      </c>
      <c r="C68" s="177">
        <f t="shared" si="1"/>
        <v>0</v>
      </c>
      <c r="D68" s="172">
        <v>0</v>
      </c>
      <c r="E68" s="172">
        <v>0</v>
      </c>
      <c r="F68" s="172">
        <v>0</v>
      </c>
      <c r="G68" s="172">
        <v>0</v>
      </c>
      <c r="H68" s="172">
        <v>0</v>
      </c>
      <c r="I68" s="172">
        <v>0</v>
      </c>
      <c r="J68" s="172">
        <v>0</v>
      </c>
      <c r="K68" s="172">
        <v>0</v>
      </c>
      <c r="L68" s="172">
        <v>0</v>
      </c>
      <c r="M68" s="172">
        <v>0</v>
      </c>
      <c r="N68" s="172">
        <v>0</v>
      </c>
      <c r="O68" s="172">
        <v>0</v>
      </c>
    </row>
    <row r="69" spans="2:15" x14ac:dyDescent="0.2">
      <c r="B69" s="178" t="s">
        <v>264</v>
      </c>
      <c r="C69" s="177">
        <f t="shared" si="1"/>
        <v>0</v>
      </c>
      <c r="D69" s="172">
        <v>0</v>
      </c>
      <c r="E69" s="172">
        <v>0</v>
      </c>
      <c r="F69" s="172">
        <v>0</v>
      </c>
      <c r="G69" s="172">
        <v>0</v>
      </c>
      <c r="H69" s="172">
        <v>0</v>
      </c>
      <c r="I69" s="172">
        <v>0</v>
      </c>
      <c r="J69" s="172">
        <v>0</v>
      </c>
      <c r="K69" s="172">
        <v>0</v>
      </c>
      <c r="L69" s="172">
        <v>0</v>
      </c>
      <c r="M69" s="172">
        <v>0</v>
      </c>
      <c r="N69" s="172">
        <v>0</v>
      </c>
      <c r="O69" s="172">
        <v>0</v>
      </c>
    </row>
    <row r="70" spans="2:15" x14ac:dyDescent="0.2">
      <c r="B70" s="178" t="s">
        <v>265</v>
      </c>
      <c r="C70" s="177">
        <f>C71+C72+C73</f>
        <v>0</v>
      </c>
      <c r="D70" s="172">
        <v>0</v>
      </c>
      <c r="E70" s="172">
        <v>0</v>
      </c>
      <c r="F70" s="172">
        <v>0</v>
      </c>
      <c r="G70" s="172">
        <v>0</v>
      </c>
      <c r="H70" s="172">
        <v>0</v>
      </c>
      <c r="I70" s="172">
        <v>0</v>
      </c>
      <c r="J70" s="172">
        <v>0</v>
      </c>
      <c r="K70" s="172">
        <v>0</v>
      </c>
      <c r="L70" s="172">
        <v>0</v>
      </c>
      <c r="M70" s="172">
        <v>0</v>
      </c>
      <c r="N70" s="172">
        <v>0</v>
      </c>
      <c r="O70" s="172">
        <v>0</v>
      </c>
    </row>
    <row r="71" spans="2:15" x14ac:dyDescent="0.2">
      <c r="B71" s="178" t="s">
        <v>266</v>
      </c>
      <c r="C71" s="177">
        <f>C72+C73</f>
        <v>0</v>
      </c>
      <c r="D71" s="172">
        <v>0</v>
      </c>
      <c r="E71" s="172">
        <v>0</v>
      </c>
      <c r="F71" s="172">
        <v>0</v>
      </c>
      <c r="G71" s="172">
        <v>0</v>
      </c>
      <c r="H71" s="172">
        <v>0</v>
      </c>
      <c r="I71" s="172">
        <v>0</v>
      </c>
      <c r="J71" s="172">
        <v>0</v>
      </c>
      <c r="K71" s="172">
        <v>0</v>
      </c>
      <c r="L71" s="172">
        <v>0</v>
      </c>
      <c r="M71" s="172">
        <v>0</v>
      </c>
      <c r="N71" s="172">
        <v>0</v>
      </c>
      <c r="O71" s="172">
        <v>0</v>
      </c>
    </row>
    <row r="72" spans="2:15" x14ac:dyDescent="0.2">
      <c r="B72" s="178" t="s">
        <v>267</v>
      </c>
      <c r="C72" s="177">
        <f t="shared" si="1"/>
        <v>0</v>
      </c>
      <c r="D72" s="172">
        <v>0</v>
      </c>
      <c r="E72" s="172">
        <v>0</v>
      </c>
      <c r="F72" s="172">
        <v>0</v>
      </c>
      <c r="G72" s="172">
        <v>0</v>
      </c>
      <c r="H72" s="172">
        <v>0</v>
      </c>
      <c r="I72" s="172">
        <v>0</v>
      </c>
      <c r="J72" s="172">
        <v>0</v>
      </c>
      <c r="K72" s="172">
        <v>0</v>
      </c>
      <c r="L72" s="172">
        <v>0</v>
      </c>
      <c r="M72" s="172">
        <v>0</v>
      </c>
      <c r="N72" s="172">
        <v>0</v>
      </c>
      <c r="O72" s="172">
        <v>0</v>
      </c>
    </row>
    <row r="73" spans="2:15" x14ac:dyDescent="0.2">
      <c r="B73" s="178" t="s">
        <v>268</v>
      </c>
      <c r="C73" s="177">
        <f t="shared" si="1"/>
        <v>0</v>
      </c>
      <c r="D73" s="172">
        <v>0</v>
      </c>
      <c r="E73" s="172">
        <v>0</v>
      </c>
      <c r="F73" s="172">
        <v>0</v>
      </c>
      <c r="G73" s="172">
        <v>0</v>
      </c>
      <c r="H73" s="172">
        <v>0</v>
      </c>
      <c r="I73" s="172">
        <v>0</v>
      </c>
      <c r="J73" s="172">
        <v>0</v>
      </c>
      <c r="K73" s="172">
        <v>0</v>
      </c>
      <c r="L73" s="172">
        <v>0</v>
      </c>
      <c r="M73" s="172">
        <v>0</v>
      </c>
      <c r="N73" s="172">
        <v>0</v>
      </c>
      <c r="O73" s="172">
        <v>0</v>
      </c>
    </row>
    <row r="74" spans="2:15" x14ac:dyDescent="0.2">
      <c r="B74" s="178" t="s">
        <v>269</v>
      </c>
      <c r="C74" s="177">
        <f>C75+C76+C77+C78+C79+C80+C81</f>
        <v>50400000</v>
      </c>
      <c r="D74" s="172">
        <v>4200000</v>
      </c>
      <c r="E74" s="172">
        <v>4200000</v>
      </c>
      <c r="F74" s="172">
        <v>4200000</v>
      </c>
      <c r="G74" s="172">
        <v>4200000</v>
      </c>
      <c r="H74" s="172">
        <v>4200000</v>
      </c>
      <c r="I74" s="172">
        <v>4200000</v>
      </c>
      <c r="J74" s="172">
        <v>4200000</v>
      </c>
      <c r="K74" s="172">
        <v>4200000</v>
      </c>
      <c r="L74" s="172">
        <v>4200000</v>
      </c>
      <c r="M74" s="172">
        <v>4200000</v>
      </c>
      <c r="N74" s="172">
        <v>4200000</v>
      </c>
      <c r="O74" s="172">
        <v>4200000</v>
      </c>
    </row>
    <row r="75" spans="2:15" x14ac:dyDescent="0.2">
      <c r="B75" s="178" t="s">
        <v>270</v>
      </c>
      <c r="C75" s="177">
        <f t="shared" ref="C75:C81" si="2">D75+E75+F75+G75+H75+I75+J75+K75+L75+M75+N75+O75</f>
        <v>0</v>
      </c>
      <c r="D75" s="172">
        <v>0</v>
      </c>
      <c r="E75" s="172">
        <v>0</v>
      </c>
      <c r="F75" s="172">
        <v>0</v>
      </c>
      <c r="G75" s="172">
        <v>0</v>
      </c>
      <c r="H75" s="172">
        <v>0</v>
      </c>
      <c r="I75" s="172">
        <v>0</v>
      </c>
      <c r="J75" s="172">
        <v>0</v>
      </c>
      <c r="K75" s="172">
        <v>0</v>
      </c>
      <c r="L75" s="172">
        <v>0</v>
      </c>
      <c r="M75" s="172">
        <v>0</v>
      </c>
      <c r="N75" s="172">
        <v>0</v>
      </c>
      <c r="O75" s="172">
        <v>0</v>
      </c>
    </row>
    <row r="76" spans="2:15" x14ac:dyDescent="0.2">
      <c r="B76" s="178" t="s">
        <v>271</v>
      </c>
      <c r="C76" s="177">
        <f t="shared" si="2"/>
        <v>0</v>
      </c>
      <c r="D76" s="172">
        <v>0</v>
      </c>
      <c r="E76" s="172">
        <v>0</v>
      </c>
      <c r="F76" s="172">
        <v>0</v>
      </c>
      <c r="G76" s="172">
        <v>0</v>
      </c>
      <c r="H76" s="172">
        <v>0</v>
      </c>
      <c r="I76" s="172">
        <v>0</v>
      </c>
      <c r="J76" s="172">
        <v>0</v>
      </c>
      <c r="K76" s="172">
        <v>0</v>
      </c>
      <c r="L76" s="172">
        <v>0</v>
      </c>
      <c r="M76" s="172">
        <v>0</v>
      </c>
      <c r="N76" s="172">
        <v>0</v>
      </c>
      <c r="O76" s="172">
        <v>0</v>
      </c>
    </row>
    <row r="77" spans="2:15" x14ac:dyDescent="0.2">
      <c r="B77" s="178" t="s">
        <v>272</v>
      </c>
      <c r="C77" s="177">
        <f t="shared" si="2"/>
        <v>0</v>
      </c>
      <c r="D77" s="172">
        <v>0</v>
      </c>
      <c r="E77" s="172">
        <v>0</v>
      </c>
      <c r="F77" s="172">
        <v>0</v>
      </c>
      <c r="G77" s="172">
        <v>0</v>
      </c>
      <c r="H77" s="172">
        <v>0</v>
      </c>
      <c r="I77" s="172">
        <v>0</v>
      </c>
      <c r="J77" s="172">
        <v>0</v>
      </c>
      <c r="K77" s="172">
        <v>0</v>
      </c>
      <c r="L77" s="172">
        <v>0</v>
      </c>
      <c r="M77" s="172">
        <v>0</v>
      </c>
      <c r="N77" s="172">
        <v>0</v>
      </c>
      <c r="O77" s="172">
        <v>0</v>
      </c>
    </row>
    <row r="78" spans="2:15" x14ac:dyDescent="0.2">
      <c r="B78" s="178" t="s">
        <v>273</v>
      </c>
      <c r="C78" s="177">
        <f t="shared" si="2"/>
        <v>0</v>
      </c>
      <c r="D78" s="172">
        <v>0</v>
      </c>
      <c r="E78" s="172">
        <v>0</v>
      </c>
      <c r="F78" s="172">
        <v>0</v>
      </c>
      <c r="G78" s="172">
        <v>0</v>
      </c>
      <c r="H78" s="172">
        <v>0</v>
      </c>
      <c r="I78" s="172">
        <v>0</v>
      </c>
      <c r="J78" s="172">
        <v>0</v>
      </c>
      <c r="K78" s="172">
        <v>0</v>
      </c>
      <c r="L78" s="172">
        <v>0</v>
      </c>
      <c r="M78" s="172">
        <v>0</v>
      </c>
      <c r="N78" s="172">
        <v>0</v>
      </c>
      <c r="O78" s="172">
        <v>0</v>
      </c>
    </row>
    <row r="79" spans="2:15" x14ac:dyDescent="0.2">
      <c r="B79" s="178" t="s">
        <v>274</v>
      </c>
      <c r="C79" s="177">
        <f t="shared" si="2"/>
        <v>0</v>
      </c>
      <c r="D79" s="172">
        <v>0</v>
      </c>
      <c r="E79" s="172">
        <v>0</v>
      </c>
      <c r="F79" s="172">
        <v>0</v>
      </c>
      <c r="G79" s="172">
        <v>0</v>
      </c>
      <c r="H79" s="172">
        <v>0</v>
      </c>
      <c r="I79" s="172">
        <v>0</v>
      </c>
      <c r="J79" s="172">
        <v>0</v>
      </c>
      <c r="K79" s="172">
        <v>0</v>
      </c>
      <c r="L79" s="172">
        <v>0</v>
      </c>
      <c r="M79" s="172">
        <v>0</v>
      </c>
      <c r="N79" s="172">
        <v>0</v>
      </c>
      <c r="O79" s="172">
        <v>0</v>
      </c>
    </row>
    <row r="80" spans="2:15" x14ac:dyDescent="0.2">
      <c r="B80" s="178" t="s">
        <v>275</v>
      </c>
      <c r="C80" s="177">
        <f t="shared" si="2"/>
        <v>0</v>
      </c>
      <c r="D80" s="172">
        <v>0</v>
      </c>
      <c r="E80" s="172">
        <v>0</v>
      </c>
      <c r="F80" s="172">
        <v>0</v>
      </c>
      <c r="G80" s="172">
        <v>0</v>
      </c>
      <c r="H80" s="172">
        <v>0</v>
      </c>
      <c r="I80" s="172">
        <v>0</v>
      </c>
      <c r="J80" s="172">
        <v>0</v>
      </c>
      <c r="K80" s="172">
        <v>0</v>
      </c>
      <c r="L80" s="172">
        <v>0</v>
      </c>
      <c r="M80" s="172">
        <v>0</v>
      </c>
      <c r="N80" s="172">
        <v>0</v>
      </c>
      <c r="O80" s="172">
        <v>0</v>
      </c>
    </row>
    <row r="81" spans="2:15" ht="12.75" thickBot="1" x14ac:dyDescent="0.25">
      <c r="B81" s="179" t="s">
        <v>276</v>
      </c>
      <c r="C81" s="177">
        <f t="shared" si="2"/>
        <v>50400000</v>
      </c>
      <c r="D81" s="172">
        <v>4200000</v>
      </c>
      <c r="E81" s="172">
        <v>4200000</v>
      </c>
      <c r="F81" s="172">
        <v>4200000</v>
      </c>
      <c r="G81" s="172">
        <v>4200000</v>
      </c>
      <c r="H81" s="172">
        <v>4200000</v>
      </c>
      <c r="I81" s="172">
        <v>4200000</v>
      </c>
      <c r="J81" s="172">
        <v>4200000</v>
      </c>
      <c r="K81" s="172">
        <v>4200000</v>
      </c>
      <c r="L81" s="172">
        <v>4200000</v>
      </c>
      <c r="M81" s="172">
        <v>4200000</v>
      </c>
      <c r="N81" s="172">
        <v>4200000</v>
      </c>
      <c r="O81" s="172">
        <v>4200000</v>
      </c>
    </row>
  </sheetData>
  <mergeCells count="3">
    <mergeCell ref="B6:O6"/>
    <mergeCell ref="B7:O7"/>
    <mergeCell ref="B8:B9"/>
  </mergeCells>
  <pageMargins left="0.23622047244094491" right="0.27559055118110237" top="0.31496062992125984" bottom="0.31496062992125984" header="0.19685039370078741" footer="0.15748031496062992"/>
  <pageSetup scale="75" orientation="landscape" horizont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86"/>
  <sheetViews>
    <sheetView workbookViewId="0">
      <selection activeCell="B19" sqref="B19"/>
    </sheetView>
  </sheetViews>
  <sheetFormatPr baseColWidth="10" defaultRowHeight="15" x14ac:dyDescent="0.25"/>
  <cols>
    <col min="2" max="2" width="98.7109375" customWidth="1"/>
    <col min="3" max="3" width="19.85546875" style="97" customWidth="1"/>
  </cols>
  <sheetData>
    <row r="1" spans="2:6" ht="48.6" customHeight="1" x14ac:dyDescent="0.25"/>
    <row r="2" spans="2:6" ht="48.6" customHeight="1" thickBot="1" x14ac:dyDescent="0.3"/>
    <row r="3" spans="2:6" s="5" customFormat="1" ht="30.75" thickBot="1" x14ac:dyDescent="0.25">
      <c r="B3" s="220" t="s">
        <v>495</v>
      </c>
      <c r="C3" s="354" t="s">
        <v>85</v>
      </c>
    </row>
    <row r="4" spans="2:6" s="5" customFormat="1" ht="27.6" customHeight="1" thickBot="1" x14ac:dyDescent="0.25">
      <c r="B4" s="81" t="s">
        <v>492</v>
      </c>
      <c r="C4" s="355"/>
    </row>
    <row r="5" spans="2:6" s="5" customFormat="1" ht="16.5" customHeight="1" x14ac:dyDescent="0.25">
      <c r="B5" s="74" t="s">
        <v>30</v>
      </c>
      <c r="C5" s="131">
        <f>SUM(C6:C86)</f>
        <v>580078873</v>
      </c>
    </row>
    <row r="6" spans="2:6" s="5" customFormat="1" ht="11.25" x14ac:dyDescent="0.2">
      <c r="B6" s="126" t="s">
        <v>284</v>
      </c>
      <c r="C6" s="127">
        <v>0</v>
      </c>
    </row>
    <row r="7" spans="2:6" s="5" customFormat="1" ht="11.25" x14ac:dyDescent="0.2">
      <c r="B7" s="128" t="s">
        <v>151</v>
      </c>
      <c r="C7" s="127">
        <v>0</v>
      </c>
    </row>
    <row r="8" spans="2:6" s="5" customFormat="1" ht="11.25" x14ac:dyDescent="0.2">
      <c r="B8" s="128" t="s">
        <v>152</v>
      </c>
      <c r="C8" s="127">
        <v>0</v>
      </c>
    </row>
    <row r="9" spans="2:6" s="5" customFormat="1" ht="11.25" x14ac:dyDescent="0.2">
      <c r="B9" s="126" t="s">
        <v>153</v>
      </c>
      <c r="C9" s="127">
        <v>0</v>
      </c>
    </row>
    <row r="10" spans="2:6" s="5" customFormat="1" ht="11.25" x14ac:dyDescent="0.2">
      <c r="B10" s="128" t="s">
        <v>154</v>
      </c>
      <c r="C10" s="127">
        <v>0</v>
      </c>
    </row>
    <row r="11" spans="2:6" s="5" customFormat="1" ht="11.25" x14ac:dyDescent="0.2">
      <c r="B11" s="128" t="s">
        <v>66</v>
      </c>
      <c r="C11" s="127">
        <v>0</v>
      </c>
    </row>
    <row r="12" spans="2:6" s="5" customFormat="1" ht="11.25" x14ac:dyDescent="0.2">
      <c r="B12" s="128" t="s">
        <v>67</v>
      </c>
      <c r="C12" s="127">
        <v>0</v>
      </c>
    </row>
    <row r="13" spans="2:6" s="5" customFormat="1" ht="11.25" x14ac:dyDescent="0.2">
      <c r="B13" s="128" t="s">
        <v>155</v>
      </c>
      <c r="C13" s="127">
        <v>0</v>
      </c>
    </row>
    <row r="14" spans="2:6" s="5" customFormat="1" ht="11.25" x14ac:dyDescent="0.2">
      <c r="B14" s="128" t="s">
        <v>68</v>
      </c>
      <c r="C14" s="127">
        <v>0</v>
      </c>
    </row>
    <row r="15" spans="2:6" s="5" customFormat="1" ht="11.25" x14ac:dyDescent="0.2">
      <c r="B15" s="126" t="s">
        <v>204</v>
      </c>
      <c r="C15" s="127">
        <v>0</v>
      </c>
    </row>
    <row r="16" spans="2:6" s="5" customFormat="1" x14ac:dyDescent="0.25">
      <c r="B16" s="128" t="s">
        <v>69</v>
      </c>
      <c r="C16" s="127">
        <v>0</v>
      </c>
      <c r="E16"/>
      <c r="F16"/>
    </row>
    <row r="17" spans="2:6" s="5" customFormat="1" x14ac:dyDescent="0.25">
      <c r="B17" s="128" t="s">
        <v>70</v>
      </c>
      <c r="C17" s="127">
        <v>0</v>
      </c>
      <c r="E17"/>
      <c r="F17"/>
    </row>
    <row r="18" spans="2:6" s="5" customFormat="1" x14ac:dyDescent="0.25">
      <c r="B18" s="128" t="s">
        <v>71</v>
      </c>
      <c r="C18" s="127">
        <v>0</v>
      </c>
      <c r="E18"/>
      <c r="F18"/>
    </row>
    <row r="19" spans="2:6" s="5" customFormat="1" x14ac:dyDescent="0.25">
      <c r="B19" s="126" t="s">
        <v>156</v>
      </c>
      <c r="C19" s="127">
        <v>0</v>
      </c>
      <c r="E19"/>
      <c r="F19"/>
    </row>
    <row r="20" spans="2:6" s="5" customFormat="1" x14ac:dyDescent="0.25">
      <c r="B20" s="126" t="s">
        <v>157</v>
      </c>
      <c r="C20" s="127">
        <v>0</v>
      </c>
      <c r="E20"/>
      <c r="F20"/>
    </row>
    <row r="21" spans="2:6" s="5" customFormat="1" x14ac:dyDescent="0.25">
      <c r="B21" s="126" t="s">
        <v>285</v>
      </c>
      <c r="C21" s="127">
        <v>0</v>
      </c>
      <c r="E21"/>
      <c r="F21"/>
    </row>
    <row r="22" spans="2:6" s="5" customFormat="1" x14ac:dyDescent="0.25">
      <c r="B22" s="126" t="s">
        <v>158</v>
      </c>
      <c r="C22" s="127">
        <v>1220000</v>
      </c>
      <c r="E22"/>
      <c r="F22"/>
    </row>
    <row r="23" spans="2:6" s="5" customFormat="1" x14ac:dyDescent="0.25">
      <c r="B23" s="128" t="s">
        <v>159</v>
      </c>
      <c r="C23" s="127">
        <v>0</v>
      </c>
      <c r="E23"/>
      <c r="F23"/>
    </row>
    <row r="24" spans="2:6" s="5" customFormat="1" x14ac:dyDescent="0.25">
      <c r="B24" s="126" t="s">
        <v>286</v>
      </c>
      <c r="C24" s="127">
        <v>0</v>
      </c>
      <c r="E24"/>
      <c r="F24"/>
    </row>
    <row r="25" spans="2:6" s="5" customFormat="1" ht="11.25" x14ac:dyDescent="0.2">
      <c r="B25" s="126" t="s">
        <v>160</v>
      </c>
      <c r="C25" s="127">
        <v>0</v>
      </c>
    </row>
    <row r="26" spans="2:6" s="5" customFormat="1" ht="11.25" x14ac:dyDescent="0.2">
      <c r="B26" s="128" t="s">
        <v>161</v>
      </c>
      <c r="C26" s="127">
        <v>0</v>
      </c>
    </row>
    <row r="27" spans="2:6" s="5" customFormat="1" ht="11.25" x14ac:dyDescent="0.2">
      <c r="B27" s="128" t="s">
        <v>162</v>
      </c>
      <c r="C27" s="127">
        <v>354984562</v>
      </c>
    </row>
    <row r="28" spans="2:6" s="5" customFormat="1" ht="11.25" x14ac:dyDescent="0.2">
      <c r="B28" s="128" t="s">
        <v>163</v>
      </c>
      <c r="C28" s="127">
        <v>6447705</v>
      </c>
    </row>
    <row r="29" spans="2:6" s="5" customFormat="1" ht="11.25" x14ac:dyDescent="0.2">
      <c r="B29" s="128" t="s">
        <v>72</v>
      </c>
      <c r="C29" s="127">
        <v>0</v>
      </c>
    </row>
    <row r="30" spans="2:6" s="5" customFormat="1" ht="11.25" x14ac:dyDescent="0.2">
      <c r="B30" s="126" t="s">
        <v>287</v>
      </c>
      <c r="C30" s="127">
        <v>0</v>
      </c>
    </row>
    <row r="31" spans="2:6" s="5" customFormat="1" ht="11.25" x14ac:dyDescent="0.2">
      <c r="B31" s="126" t="s">
        <v>164</v>
      </c>
      <c r="C31" s="127">
        <v>0</v>
      </c>
    </row>
    <row r="32" spans="2:6" s="5" customFormat="1" ht="11.25" x14ac:dyDescent="0.2">
      <c r="B32" s="126" t="s">
        <v>165</v>
      </c>
      <c r="C32" s="127">
        <v>0</v>
      </c>
    </row>
    <row r="33" spans="2:3" s="5" customFormat="1" ht="11.25" x14ac:dyDescent="0.2">
      <c r="B33" s="126" t="s">
        <v>166</v>
      </c>
      <c r="C33" s="127">
        <v>0</v>
      </c>
    </row>
    <row r="34" spans="2:3" s="5" customFormat="1" ht="11.25" x14ac:dyDescent="0.2">
      <c r="B34" s="126" t="s">
        <v>288</v>
      </c>
      <c r="C34" s="127">
        <v>0</v>
      </c>
    </row>
    <row r="35" spans="2:3" s="5" customFormat="1" ht="11.25" x14ac:dyDescent="0.2">
      <c r="B35" s="126" t="s">
        <v>167</v>
      </c>
      <c r="C35" s="127">
        <v>0</v>
      </c>
    </row>
    <row r="36" spans="2:3" s="5" customFormat="1" ht="11.25" x14ac:dyDescent="0.2">
      <c r="B36" s="128" t="s">
        <v>168</v>
      </c>
      <c r="C36" s="127">
        <v>0</v>
      </c>
    </row>
    <row r="37" spans="2:3" s="5" customFormat="1" ht="11.25" x14ac:dyDescent="0.2">
      <c r="B37" s="128" t="s">
        <v>169</v>
      </c>
      <c r="C37" s="127">
        <v>118440</v>
      </c>
    </row>
    <row r="38" spans="2:3" s="5" customFormat="1" ht="11.25" x14ac:dyDescent="0.2">
      <c r="B38" s="128" t="s">
        <v>170</v>
      </c>
      <c r="C38" s="127">
        <v>0</v>
      </c>
    </row>
    <row r="39" spans="2:3" s="5" customFormat="1" ht="11.25" x14ac:dyDescent="0.2">
      <c r="B39" s="126" t="s">
        <v>171</v>
      </c>
      <c r="C39" s="127">
        <v>0</v>
      </c>
    </row>
    <row r="40" spans="2:3" s="5" customFormat="1" ht="11.25" x14ac:dyDescent="0.2">
      <c r="B40" s="126" t="s">
        <v>172</v>
      </c>
      <c r="C40" s="127">
        <v>0</v>
      </c>
    </row>
    <row r="41" spans="2:3" s="5" customFormat="1" ht="11.25" x14ac:dyDescent="0.2">
      <c r="B41" s="126" t="s">
        <v>173</v>
      </c>
      <c r="C41" s="127">
        <v>0</v>
      </c>
    </row>
    <row r="42" spans="2:3" s="5" customFormat="1" ht="11.25" x14ac:dyDescent="0.2">
      <c r="B42" s="128" t="s">
        <v>174</v>
      </c>
      <c r="C42" s="127">
        <v>0</v>
      </c>
    </row>
    <row r="43" spans="2:3" s="5" customFormat="1" ht="11.25" x14ac:dyDescent="0.2">
      <c r="B43" s="128" t="s">
        <v>175</v>
      </c>
      <c r="C43" s="127">
        <v>0</v>
      </c>
    </row>
    <row r="44" spans="2:3" s="5" customFormat="1" ht="11.25" x14ac:dyDescent="0.2">
      <c r="B44" s="126" t="s">
        <v>289</v>
      </c>
      <c r="C44" s="127">
        <v>0</v>
      </c>
    </row>
    <row r="45" spans="2:3" s="5" customFormat="1" ht="11.25" x14ac:dyDescent="0.2">
      <c r="B45" s="128" t="s">
        <v>176</v>
      </c>
      <c r="C45" s="127">
        <v>0</v>
      </c>
    </row>
    <row r="46" spans="2:3" s="5" customFormat="1" ht="11.25" x14ac:dyDescent="0.2">
      <c r="B46" s="126" t="s">
        <v>177</v>
      </c>
      <c r="C46" s="127">
        <v>0</v>
      </c>
    </row>
    <row r="47" spans="2:3" s="5" customFormat="1" ht="11.25" x14ac:dyDescent="0.2">
      <c r="B47" s="126" t="s">
        <v>178</v>
      </c>
      <c r="C47" s="127">
        <v>0</v>
      </c>
    </row>
    <row r="48" spans="2:3" s="5" customFormat="1" ht="11.25" x14ac:dyDescent="0.2">
      <c r="B48" s="126" t="s">
        <v>179</v>
      </c>
      <c r="C48" s="127">
        <v>0</v>
      </c>
    </row>
    <row r="49" spans="2:5" s="5" customFormat="1" ht="11.25" x14ac:dyDescent="0.2">
      <c r="B49" s="126" t="s">
        <v>180</v>
      </c>
      <c r="C49" s="127">
        <v>0</v>
      </c>
    </row>
    <row r="50" spans="2:5" s="5" customFormat="1" ht="11.25" x14ac:dyDescent="0.2">
      <c r="B50" s="126" t="s">
        <v>181</v>
      </c>
      <c r="C50" s="127">
        <v>0</v>
      </c>
    </row>
    <row r="51" spans="2:5" s="5" customFormat="1" ht="11.25" x14ac:dyDescent="0.2">
      <c r="B51" s="126" t="s">
        <v>290</v>
      </c>
      <c r="C51" s="127">
        <v>0</v>
      </c>
    </row>
    <row r="52" spans="2:5" s="5" customFormat="1" ht="11.25" x14ac:dyDescent="0.2">
      <c r="B52" s="126" t="s">
        <v>182</v>
      </c>
      <c r="C52" s="127">
        <v>0</v>
      </c>
      <c r="E52" s="102"/>
    </row>
    <row r="53" spans="2:5" s="5" customFormat="1" ht="11.25" x14ac:dyDescent="0.2">
      <c r="B53" s="128" t="s">
        <v>73</v>
      </c>
      <c r="C53" s="127">
        <v>0</v>
      </c>
      <c r="D53" s="102"/>
    </row>
    <row r="54" spans="2:5" s="5" customFormat="1" ht="11.25" x14ac:dyDescent="0.2">
      <c r="B54" s="128" t="s">
        <v>74</v>
      </c>
      <c r="C54" s="127">
        <v>0</v>
      </c>
    </row>
    <row r="55" spans="2:5" s="5" customFormat="1" ht="11.25" x14ac:dyDescent="0.2">
      <c r="B55" s="128" t="s">
        <v>83</v>
      </c>
      <c r="C55" s="127">
        <v>0</v>
      </c>
    </row>
    <row r="56" spans="2:5" s="5" customFormat="1" ht="11.25" x14ac:dyDescent="0.2">
      <c r="B56" s="128" t="s">
        <v>75</v>
      </c>
      <c r="C56" s="127">
        <v>0</v>
      </c>
    </row>
    <row r="57" spans="2:5" s="5" customFormat="1" ht="11.25" x14ac:dyDescent="0.2">
      <c r="B57" s="126" t="s">
        <v>19</v>
      </c>
      <c r="C57" s="127">
        <v>0</v>
      </c>
    </row>
    <row r="58" spans="2:5" s="5" customFormat="1" ht="11.25" x14ac:dyDescent="0.2">
      <c r="B58" s="126" t="s">
        <v>76</v>
      </c>
      <c r="C58" s="127">
        <v>0</v>
      </c>
    </row>
    <row r="59" spans="2:5" x14ac:dyDescent="0.25">
      <c r="B59" s="126" t="s">
        <v>77</v>
      </c>
      <c r="C59" s="127">
        <v>0</v>
      </c>
    </row>
    <row r="60" spans="2:5" x14ac:dyDescent="0.25">
      <c r="B60" s="128" t="s">
        <v>78</v>
      </c>
      <c r="C60" s="127">
        <v>287716</v>
      </c>
    </row>
    <row r="61" spans="2:5" x14ac:dyDescent="0.25">
      <c r="B61" s="128" t="s">
        <v>80</v>
      </c>
      <c r="C61" s="127">
        <v>0</v>
      </c>
    </row>
    <row r="62" spans="2:5" x14ac:dyDescent="0.25">
      <c r="B62" s="128" t="s">
        <v>81</v>
      </c>
      <c r="C62" s="127">
        <v>0</v>
      </c>
    </row>
    <row r="63" spans="2:5" x14ac:dyDescent="0.25">
      <c r="B63" s="128" t="s">
        <v>183</v>
      </c>
      <c r="C63" s="127">
        <v>0</v>
      </c>
    </row>
    <row r="64" spans="2:5" x14ac:dyDescent="0.25">
      <c r="B64" s="128" t="s">
        <v>184</v>
      </c>
      <c r="C64" s="127">
        <v>0</v>
      </c>
    </row>
    <row r="65" spans="2:3" x14ac:dyDescent="0.25">
      <c r="B65" s="126" t="s">
        <v>185</v>
      </c>
      <c r="C65" s="127">
        <v>15664000</v>
      </c>
    </row>
    <row r="66" spans="2:3" x14ac:dyDescent="0.25">
      <c r="B66" s="128" t="s">
        <v>186</v>
      </c>
      <c r="C66" s="127">
        <v>0</v>
      </c>
    </row>
    <row r="67" spans="2:3" x14ac:dyDescent="0.25">
      <c r="B67" s="128" t="s">
        <v>187</v>
      </c>
      <c r="C67" s="127">
        <v>0</v>
      </c>
    </row>
    <row r="68" spans="2:3" x14ac:dyDescent="0.25">
      <c r="B68" s="126" t="s">
        <v>188</v>
      </c>
      <c r="C68" s="127">
        <v>0</v>
      </c>
    </row>
    <row r="69" spans="2:3" x14ac:dyDescent="0.25">
      <c r="B69" s="126" t="s">
        <v>189</v>
      </c>
      <c r="C69" s="127">
        <v>0</v>
      </c>
    </row>
    <row r="70" spans="2:3" x14ac:dyDescent="0.25">
      <c r="B70" s="126" t="s">
        <v>190</v>
      </c>
      <c r="C70" s="127">
        <v>0</v>
      </c>
    </row>
    <row r="71" spans="2:3" x14ac:dyDescent="0.25">
      <c r="B71" s="126" t="s">
        <v>191</v>
      </c>
      <c r="C71" s="127">
        <v>0</v>
      </c>
    </row>
    <row r="72" spans="2:3" x14ac:dyDescent="0.25">
      <c r="B72" s="126" t="s">
        <v>192</v>
      </c>
      <c r="C72" s="127">
        <v>0</v>
      </c>
    </row>
    <row r="73" spans="2:3" x14ac:dyDescent="0.25">
      <c r="B73" s="126" t="s">
        <v>193</v>
      </c>
      <c r="C73" s="127">
        <v>0</v>
      </c>
    </row>
    <row r="74" spans="2:3" x14ac:dyDescent="0.25">
      <c r="B74" s="126" t="s">
        <v>193</v>
      </c>
      <c r="C74" s="127">
        <v>0</v>
      </c>
    </row>
    <row r="75" spans="2:3" x14ac:dyDescent="0.25">
      <c r="B75" s="128" t="s">
        <v>194</v>
      </c>
      <c r="C75" s="127">
        <v>0</v>
      </c>
    </row>
    <row r="76" spans="2:3" x14ac:dyDescent="0.25">
      <c r="B76" s="128" t="s">
        <v>195</v>
      </c>
      <c r="C76" s="127">
        <v>0</v>
      </c>
    </row>
    <row r="77" spans="2:3" x14ac:dyDescent="0.25">
      <c r="B77" s="128" t="s">
        <v>196</v>
      </c>
      <c r="C77" s="127">
        <v>0</v>
      </c>
    </row>
    <row r="78" spans="2:3" x14ac:dyDescent="0.25">
      <c r="B78" s="128" t="s">
        <v>79</v>
      </c>
      <c r="C78" s="127">
        <v>48000000</v>
      </c>
    </row>
    <row r="79" spans="2:3" x14ac:dyDescent="0.25">
      <c r="B79" s="128" t="s">
        <v>197</v>
      </c>
      <c r="C79" s="127">
        <v>153356450</v>
      </c>
    </row>
    <row r="80" spans="2:3" x14ac:dyDescent="0.25">
      <c r="B80" s="128" t="s">
        <v>198</v>
      </c>
      <c r="C80" s="127">
        <v>0</v>
      </c>
    </row>
    <row r="81" spans="2:3" x14ac:dyDescent="0.25">
      <c r="B81" s="128" t="s">
        <v>199</v>
      </c>
      <c r="C81" s="127">
        <v>0</v>
      </c>
    </row>
    <row r="82" spans="2:3" x14ac:dyDescent="0.25">
      <c r="B82" s="126" t="s">
        <v>200</v>
      </c>
      <c r="C82" s="127">
        <v>0</v>
      </c>
    </row>
    <row r="83" spans="2:3" x14ac:dyDescent="0.25">
      <c r="B83" s="126" t="s">
        <v>201</v>
      </c>
      <c r="C83" s="127">
        <v>0</v>
      </c>
    </row>
    <row r="84" spans="2:3" x14ac:dyDescent="0.25">
      <c r="B84" s="128" t="s">
        <v>202</v>
      </c>
      <c r="C84" s="127">
        <v>0</v>
      </c>
    </row>
    <row r="85" spans="2:3" x14ac:dyDescent="0.25">
      <c r="B85" s="128" t="s">
        <v>203</v>
      </c>
      <c r="C85" s="127">
        <v>0</v>
      </c>
    </row>
    <row r="86" spans="2:3" ht="15.75" thickBot="1" x14ac:dyDescent="0.3">
      <c r="B86" s="129" t="s">
        <v>197</v>
      </c>
      <c r="C86" s="130">
        <v>0</v>
      </c>
    </row>
  </sheetData>
  <mergeCells count="1">
    <mergeCell ref="C3:C4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4 OBLIGPAGGARFONDOSFED</vt:lpstr>
      <vt:lpstr>10 AYUDAS Y SUBSIDIOS</vt:lpstr>
      <vt:lpstr>5 SEGPUB</vt:lpstr>
      <vt:lpstr>9 RECURSOS POR ORDEN GOB</vt:lpstr>
      <vt:lpstr>3 EJ Y DEST GASTO FEDERALIZADO</vt:lpstr>
      <vt:lpstr>8 CTA BANCARIAS 2015</vt:lpstr>
      <vt:lpstr>12 INGRESOS BASE MENSUAL</vt:lpstr>
      <vt:lpstr>11 EGRESOS BASE MENSUAL</vt:lpstr>
      <vt:lpstr>15 INF.LEY DE INGRESOS</vt:lpstr>
      <vt:lpstr>13 DIF. CIUDADANIA LING Y PEG</vt:lpstr>
      <vt:lpstr>14 PROY PRES EG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pc01</cp:lastModifiedBy>
  <cp:lastPrinted>2016-04-19T22:23:09Z</cp:lastPrinted>
  <dcterms:created xsi:type="dcterms:W3CDTF">2013-04-24T23:05:08Z</dcterms:created>
  <dcterms:modified xsi:type="dcterms:W3CDTF">2016-09-22T14:46:24Z</dcterms:modified>
</cp:coreProperties>
</file>